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9040" windowHeight="16440"/>
  </bookViews>
  <sheets>
    <sheet name="Key" sheetId="11" r:id="rId1"/>
    <sheet name="System Diagram" sheetId="12" r:id="rId2"/>
    <sheet name="BI" sheetId="1" r:id="rId3"/>
    <sheet name="BO" sheetId="3" r:id="rId4"/>
    <sheet name="CTR" sheetId="4" r:id="rId5"/>
    <sheet name="AI" sheetId="5" r:id="rId6"/>
    <sheet name="AO" sheetId="6" r:id="rId7"/>
  </sheets>
  <definedNames>
    <definedName name="_Ref284856606" localSheetId="6">AO!#REF!</definedName>
    <definedName name="_Ref284856722" localSheetId="6">AO!#REF!</definedName>
    <definedName name="_Ref284856902" localSheetId="6">AO!#REF!</definedName>
    <definedName name="_Ref284857243" localSheetId="6">AO!#REF!</definedName>
    <definedName name="_Ref284857422" localSheetId="6">AO!$A$194</definedName>
    <definedName name="_Ref284858245" localSheetId="6">AO!#REF!</definedName>
    <definedName name="_Ref284858673" localSheetId="6">AO!$A$164</definedName>
    <definedName name="_Ref284861921" localSheetId="5">AI!$A$289</definedName>
    <definedName name="_Ref284862228" localSheetId="5">AI!$A$499</definedName>
    <definedName name="_Ref284862254" localSheetId="6">AO!$A$5</definedName>
    <definedName name="_Ref284862268" localSheetId="6">AO!$A$6</definedName>
    <definedName name="_Ref284862318" localSheetId="5">AI!$A$294</definedName>
    <definedName name="_Ref284863069" localSheetId="5">AI!$A$291</definedName>
    <definedName name="_Ref284863109" localSheetId="6">AO!#REF!</definedName>
    <definedName name="_Ref284863125" localSheetId="6">AO!#REF!</definedName>
    <definedName name="_Ref285025303" localSheetId="6">AO!$A$166</definedName>
    <definedName name="_Ref285030924" localSheetId="6">AO!$A$13</definedName>
    <definedName name="_Ref285030967" localSheetId="6">AO!$A$14</definedName>
    <definedName name="_Ref285031067" localSheetId="3">BO!#REF!</definedName>
    <definedName name="_Ref285031196" localSheetId="6">AO!#REF!</definedName>
    <definedName name="_Ref285031205" localSheetId="6">AO!$A$68</definedName>
    <definedName name="_Ref285031217" localSheetId="6">AO!$A$71</definedName>
    <definedName name="_Ref285031330" localSheetId="3">BO!#REF!</definedName>
    <definedName name="_Ref285031470" localSheetId="6">AO!#REF!</definedName>
    <definedName name="_Ref285031480" localSheetId="6">AO!#REF!</definedName>
    <definedName name="_Ref285031487" localSheetId="6">AO!#REF!</definedName>
    <definedName name="_Ref285031605" localSheetId="3">BO!#REF!</definedName>
    <definedName name="_Ref285031784" localSheetId="6">AO!$A$74</definedName>
    <definedName name="_Ref285031795" localSheetId="6">AO!$A$76</definedName>
    <definedName name="_Ref285031803" localSheetId="6">AO!#REF!</definedName>
    <definedName name="_Ref285031865" localSheetId="3">BO!#REF!</definedName>
    <definedName name="_Ref285031978" localSheetId="6">AO!$A$190</definedName>
    <definedName name="_Ref285031985" localSheetId="6">AO!$A$191</definedName>
    <definedName name="_Ref285031993" localSheetId="6">AO!$A$193</definedName>
    <definedName name="_Ref285032107" localSheetId="6">AO!#REF!</definedName>
    <definedName name="_Ref285032126" localSheetId="6">AO!$A$17</definedName>
    <definedName name="_Ref285032132" localSheetId="6">AO!#REF!</definedName>
    <definedName name="_Ref285032337" localSheetId="6">AO!#REF!</definedName>
    <definedName name="_Ref285033261" localSheetId="6">AO!#REF!</definedName>
    <definedName name="_Ref285033268" localSheetId="6">AO!#REF!</definedName>
    <definedName name="_Ref285033275" localSheetId="6">AO!#REF!</definedName>
    <definedName name="_Ref285033325" localSheetId="6">AO!#REF!</definedName>
    <definedName name="_Ref285033332" localSheetId="6">AO!#REF!</definedName>
    <definedName name="_Ref285033342" localSheetId="6">AO!#REF!</definedName>
    <definedName name="_Ref285033422" localSheetId="6">AO!#REF!</definedName>
    <definedName name="_Ref285033450" localSheetId="6">AO!#REF!</definedName>
    <definedName name="_Ref285033456" localSheetId="6">AO!#REF!</definedName>
    <definedName name="_Ref285033475" localSheetId="6">AO!#REF!</definedName>
    <definedName name="_Ref285035244" localSheetId="6">AO!#REF!</definedName>
    <definedName name="_Ref285035250" localSheetId="6">AO!#REF!</definedName>
    <definedName name="_Ref285035257" localSheetId="6">AO!#REF!</definedName>
    <definedName name="_Ref285035263" localSheetId="6">AO!#REF!</definedName>
    <definedName name="_Ref285035268" localSheetId="6">AO!#REF!</definedName>
    <definedName name="_Ref285035274" localSheetId="6">AO!#REF!</definedName>
    <definedName name="_Ref285035315" localSheetId="6">AO!#REF!</definedName>
    <definedName name="_Ref285035332" localSheetId="6">AO!#REF!</definedName>
    <definedName name="_Ref285035340" localSheetId="6">AO!#REF!</definedName>
    <definedName name="_Ref285035375" localSheetId="6">AO!#REF!</definedName>
    <definedName name="_Ref285035382" localSheetId="6">AO!#REF!</definedName>
    <definedName name="_Ref285035392" localSheetId="6">AO!#REF!</definedName>
    <definedName name="_Ref285035471" localSheetId="6">AO!#REF!</definedName>
    <definedName name="_Ref285638822" localSheetId="4">BI!$A$79</definedName>
    <definedName name="_Ref286995150" localSheetId="3">BO!#REF!</definedName>
  </definedNames>
  <calcPr calcId="145621"/>
  <customWorkbookViews>
    <customWorkbookView name="Grant Gilchrist - Personal View" guid="{77D9829E-3949-463A-8E61-822B078D6413}" mergeInterval="0" personalView="1" maximized="1" windowWidth="1920" windowHeight="975" activeSheetId="3"/>
    <customWorkbookView name="Kay Stefferud - Personal View" guid="{07939AA8-9339-4CE5-BDA9-4DEA83CE1768}" mergeInterval="0" personalView="1" xWindow="25" yWindow="13" windowWidth="1830" windowHeight="974" activeSheetId="11"/>
  </customWorkbookViews>
</workbook>
</file>

<file path=xl/calcChain.xml><?xml version="1.0" encoding="utf-8"?>
<calcChain xmlns="http://schemas.openxmlformats.org/spreadsheetml/2006/main">
  <c r="A6" i="6" l="1"/>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N21" i="5" l="1"/>
  <c r="A278" i="6"/>
  <c r="A279" i="6"/>
  <c r="A280" i="6"/>
  <c r="A281" i="6"/>
  <c r="A282" i="6"/>
  <c r="A283" i="6"/>
  <c r="A284" i="6"/>
  <c r="A285" i="6"/>
  <c r="A286" i="6"/>
  <c r="A287" i="6"/>
  <c r="A265" i="6"/>
  <c r="A266" i="6"/>
  <c r="A267" i="6"/>
  <c r="A268" i="6"/>
  <c r="A269" i="6"/>
  <c r="A270" i="6"/>
  <c r="A271" i="6"/>
  <c r="A272" i="6"/>
  <c r="A273" i="6"/>
  <c r="A274" i="6"/>
  <c r="A255" i="6"/>
  <c r="A256" i="6"/>
  <c r="A257" i="6"/>
  <c r="A258" i="6"/>
  <c r="A259" i="6"/>
  <c r="A260" i="6"/>
  <c r="A261" i="6"/>
  <c r="A239" i="6"/>
  <c r="A240" i="6"/>
  <c r="A241" i="6"/>
  <c r="A242" i="6"/>
  <c r="A243" i="6"/>
  <c r="A244" i="6"/>
  <c r="A245" i="6"/>
  <c r="A246" i="6"/>
  <c r="A247" i="6"/>
  <c r="A248" i="6"/>
  <c r="A235" i="6"/>
  <c r="A234" i="6"/>
  <c r="A233" i="6"/>
  <c r="A222" i="6"/>
  <c r="A223" i="6"/>
  <c r="A224" i="6"/>
  <c r="A225" i="6"/>
  <c r="A226" i="6"/>
  <c r="A227" i="6"/>
  <c r="A228" i="6"/>
  <c r="A229" i="6"/>
  <c r="A230" i="6"/>
  <c r="A231" i="6"/>
  <c r="A232" i="6"/>
  <c r="A221" i="6"/>
  <c r="R75" i="6"/>
  <c r="R80" i="6"/>
  <c r="R79" i="6"/>
  <c r="R78" i="6"/>
  <c r="R77" i="6"/>
  <c r="A218" i="6"/>
  <c r="A217" i="6"/>
  <c r="A216" i="6"/>
  <c r="A5" i="6"/>
  <c r="A255" i="5"/>
  <c r="A256" i="5"/>
  <c r="A257" i="5"/>
  <c r="A6" i="1" l="1"/>
  <c r="A277" i="6"/>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427" i="5"/>
  <c r="A426" i="5"/>
  <c r="A425" i="5"/>
  <c r="A424" i="5"/>
  <c r="A423" i="5"/>
  <c r="A422" i="5"/>
  <c r="A421" i="5"/>
  <c r="A420" i="5"/>
  <c r="A419" i="5"/>
  <c r="A418" i="5"/>
  <c r="A13" i="4"/>
  <c r="A12" i="4"/>
  <c r="A11" i="4"/>
  <c r="A137" i="1"/>
  <c r="A136" i="1"/>
  <c r="A135" i="1"/>
  <c r="A264" i="6"/>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415" i="5"/>
  <c r="A414" i="5"/>
  <c r="A413" i="5"/>
  <c r="A412" i="5"/>
  <c r="A411" i="5"/>
  <c r="A410" i="5"/>
  <c r="A409" i="5"/>
  <c r="A408" i="5"/>
  <c r="A407" i="5"/>
  <c r="A406" i="5"/>
  <c r="A132" i="1"/>
  <c r="A131" i="1"/>
  <c r="A130" i="1"/>
  <c r="N240" i="5" l="1"/>
  <c r="R261" i="6"/>
  <c r="A294" i="6"/>
  <c r="A296" i="6"/>
  <c r="A297" i="6"/>
  <c r="A295" i="6"/>
  <c r="A291" i="6"/>
  <c r="A292" i="6"/>
  <c r="A290" i="6"/>
  <c r="R110" i="6" l="1"/>
  <c r="R109" i="6"/>
  <c r="R108" i="6"/>
  <c r="R107" i="6"/>
  <c r="R106" i="6"/>
  <c r="R105" i="6"/>
  <c r="R104" i="6"/>
  <c r="R103" i="6"/>
  <c r="A91" i="1"/>
  <c r="A43" i="3"/>
  <c r="A44" i="3"/>
  <c r="A45" i="3"/>
  <c r="A46" i="3"/>
  <c r="A47" i="3"/>
  <c r="A48" i="3"/>
  <c r="A42"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W27" i="3"/>
  <c r="A92" i="1"/>
  <c r="A93" i="1"/>
  <c r="A94" i="1"/>
  <c r="A95" i="1"/>
  <c r="A96" i="1"/>
  <c r="A97" i="1"/>
  <c r="A98" i="1"/>
  <c r="A99" i="1"/>
  <c r="A7" i="1"/>
  <c r="A8" i="1"/>
  <c r="A9" i="1"/>
  <c r="A10" i="1"/>
  <c r="A11" i="1"/>
  <c r="A12" i="1"/>
  <c r="A13" i="1"/>
  <c r="A14" i="1"/>
  <c r="A15" i="1"/>
  <c r="A16" i="1"/>
  <c r="A17" i="1"/>
  <c r="A18" i="1"/>
  <c r="A19" i="1"/>
  <c r="A20" i="1"/>
  <c r="A21" i="1"/>
  <c r="A22" i="1"/>
  <c r="A23" i="1"/>
  <c r="A24" i="1"/>
  <c r="A26" i="1"/>
  <c r="A27" i="1"/>
  <c r="A28" i="1"/>
  <c r="A25"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K45" i="1"/>
  <c r="N528" i="5" l="1"/>
  <c r="A6" i="4"/>
  <c r="A7" i="4"/>
  <c r="A8" i="4"/>
  <c r="A5" i="4"/>
  <c r="A252" i="6"/>
  <c r="A253" i="6"/>
  <c r="A254" i="6"/>
  <c r="A238" i="6"/>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274" i="5"/>
  <c r="N272" i="5"/>
  <c r="A261" i="5"/>
  <c r="A262" i="5"/>
  <c r="A263" i="5"/>
  <c r="A264" i="5"/>
  <c r="A265" i="5"/>
  <c r="A266" i="5"/>
  <c r="A267" i="5"/>
  <c r="A268" i="5"/>
  <c r="A269" i="5"/>
  <c r="A270" i="5"/>
  <c r="A271" i="5"/>
  <c r="A272" i="5"/>
  <c r="A260" i="5"/>
  <c r="A5" i="5"/>
  <c r="A5" i="3"/>
  <c r="A118" i="1"/>
  <c r="A119" i="1"/>
  <c r="A120" i="1"/>
  <c r="A121" i="1"/>
  <c r="A122" i="1"/>
  <c r="A123" i="1"/>
  <c r="A124" i="1"/>
  <c r="A125" i="1"/>
  <c r="A126" i="1"/>
  <c r="A127"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105" i="1"/>
  <c r="A5" i="1"/>
  <c r="N89" i="5" l="1"/>
  <c r="N88" i="5"/>
  <c r="N87" i="5"/>
  <c r="N86" i="5"/>
  <c r="N85" i="5"/>
  <c r="N84" i="5"/>
  <c r="N83" i="5"/>
  <c r="N82" i="5"/>
  <c r="N81" i="5"/>
  <c r="N80" i="5"/>
  <c r="N20" i="5" l="1"/>
  <c r="N18" i="5"/>
  <c r="N115" i="5" l="1"/>
  <c r="N112" i="5"/>
  <c r="N111" i="5"/>
  <c r="N110" i="5"/>
  <c r="N154" i="5" l="1"/>
  <c r="N186" i="5" l="1"/>
  <c r="N185" i="5"/>
  <c r="N176" i="5"/>
  <c r="N182" i="5"/>
  <c r="N170" i="5"/>
  <c r="N152" i="5"/>
  <c r="N151" i="5"/>
  <c r="N148" i="5"/>
  <c r="N138" i="5"/>
  <c r="N128" i="5"/>
  <c r="N103" i="5"/>
  <c r="N102" i="5"/>
  <c r="N105" i="5"/>
  <c r="N101" i="5"/>
  <c r="N73" i="5" l="1"/>
  <c r="K77" i="1"/>
  <c r="N318" i="5" l="1"/>
  <c r="N317" i="5"/>
  <c r="N316" i="5"/>
  <c r="N315" i="5"/>
  <c r="N29" i="5" l="1"/>
  <c r="K86" i="1" l="1"/>
  <c r="R5" i="6" l="1"/>
  <c r="R6" i="6"/>
  <c r="R8" i="6"/>
  <c r="R9" i="6"/>
  <c r="R10" i="6"/>
  <c r="R11" i="6"/>
  <c r="R12" i="6"/>
  <c r="R13" i="6"/>
  <c r="R14" i="6"/>
  <c r="R7" i="6"/>
  <c r="R15" i="6"/>
  <c r="R16" i="6"/>
  <c r="R17" i="6"/>
  <c r="R18" i="6"/>
  <c r="R19" i="6"/>
  <c r="R20" i="6"/>
  <c r="R21" i="6"/>
  <c r="R22" i="6"/>
  <c r="R23" i="6"/>
  <c r="R66" i="6"/>
  <c r="R67" i="6"/>
  <c r="R68" i="6"/>
  <c r="R69" i="6"/>
  <c r="R70" i="6"/>
  <c r="R71" i="6"/>
  <c r="R72" i="6"/>
  <c r="R30" i="6"/>
  <c r="R31" i="6"/>
  <c r="R32" i="6"/>
  <c r="R33" i="6"/>
  <c r="R34" i="6"/>
  <c r="R35" i="6"/>
  <c r="R36" i="6"/>
  <c r="R37" i="6"/>
  <c r="R38" i="6"/>
  <c r="R39" i="6"/>
  <c r="R40" i="6"/>
  <c r="R41" i="6"/>
  <c r="R42" i="6"/>
  <c r="R43" i="6"/>
  <c r="R44" i="6"/>
  <c r="R51" i="6"/>
  <c r="R52" i="6"/>
  <c r="R53" i="6"/>
  <c r="R54" i="6"/>
  <c r="R55" i="6"/>
  <c r="R56" i="6"/>
  <c r="R57" i="6"/>
  <c r="R58" i="6"/>
  <c r="R59" i="6"/>
  <c r="R60" i="6"/>
  <c r="R61" i="6"/>
  <c r="R62" i="6"/>
  <c r="R63" i="6"/>
  <c r="R64" i="6"/>
  <c r="R65" i="6"/>
  <c r="R73" i="6"/>
  <c r="R74" i="6"/>
  <c r="R76" i="6"/>
  <c r="R81" i="6"/>
  <c r="R82" i="6"/>
  <c r="R83" i="6"/>
  <c r="R84" i="6"/>
  <c r="R85" i="6"/>
  <c r="R86" i="6"/>
  <c r="R87" i="6"/>
  <c r="R88" i="6"/>
  <c r="R89" i="6"/>
  <c r="R90" i="6"/>
  <c r="R91" i="6"/>
  <c r="R92" i="6"/>
  <c r="R93" i="6"/>
  <c r="R94" i="6"/>
  <c r="R95" i="6"/>
  <c r="R96" i="6"/>
  <c r="R97" i="6"/>
  <c r="R98" i="6"/>
  <c r="R99" i="6"/>
  <c r="R100" i="6"/>
  <c r="R101" i="6"/>
  <c r="R102" i="6"/>
  <c r="R121" i="6"/>
  <c r="R122" i="6"/>
  <c r="R123" i="6"/>
  <c r="R124" i="6"/>
  <c r="R125" i="6"/>
  <c r="R126" i="6"/>
  <c r="R127" i="6"/>
  <c r="R128" i="6"/>
  <c r="R129" i="6"/>
  <c r="R130" i="6"/>
  <c r="R131" i="6"/>
  <c r="R133" i="6"/>
  <c r="R134" i="6"/>
  <c r="R135" i="6"/>
  <c r="R136" i="6"/>
  <c r="R137" i="6"/>
  <c r="R138" i="6"/>
  <c r="R139" i="6"/>
  <c r="R140" i="6"/>
  <c r="R141" i="6"/>
  <c r="R142" i="6"/>
  <c r="R45" i="6"/>
  <c r="R46" i="6"/>
  <c r="R47" i="6"/>
  <c r="R48" i="6"/>
  <c r="R49" i="6"/>
  <c r="R50" i="6"/>
  <c r="R111" i="6"/>
  <c r="R112" i="6"/>
  <c r="R113" i="6"/>
  <c r="R114" i="6"/>
  <c r="R115" i="6"/>
  <c r="R116" i="6"/>
  <c r="R117" i="6"/>
  <c r="R118" i="6"/>
  <c r="R119" i="6"/>
  <c r="R120" i="6"/>
  <c r="R143" i="6"/>
  <c r="R145" i="6"/>
  <c r="R146" i="6"/>
  <c r="R147" i="6"/>
  <c r="R148" i="6"/>
  <c r="R149" i="6"/>
  <c r="R150" i="6"/>
  <c r="R151" i="6"/>
  <c r="R152" i="6"/>
  <c r="R153" i="6"/>
  <c r="R154" i="6"/>
  <c r="R155" i="6"/>
  <c r="R156" i="6"/>
  <c r="R157" i="6"/>
  <c r="R158" i="6"/>
  <c r="R159" i="6"/>
  <c r="R160" i="6"/>
  <c r="R161" i="6"/>
  <c r="R162" i="6"/>
  <c r="R163" i="6"/>
  <c r="R164" i="6"/>
  <c r="R165" i="6"/>
  <c r="R166" i="6"/>
  <c r="R167" i="6"/>
  <c r="R168" i="6"/>
  <c r="R170" i="6"/>
  <c r="R171" i="6"/>
  <c r="R172" i="6"/>
  <c r="R173" i="6"/>
  <c r="R174" i="6"/>
  <c r="R175" i="6"/>
  <c r="R176" i="6"/>
  <c r="R177" i="6"/>
  <c r="R180" i="6"/>
  <c r="R181" i="6"/>
  <c r="R182" i="6"/>
  <c r="R183" i="6"/>
  <c r="R184" i="6"/>
  <c r="R185" i="6"/>
  <c r="R186" i="6"/>
  <c r="R187" i="6"/>
  <c r="R188" i="6"/>
  <c r="R189" i="6"/>
  <c r="R190" i="6"/>
  <c r="R191" i="6"/>
  <c r="R192" i="6"/>
  <c r="R193" i="6"/>
  <c r="R194" i="6"/>
  <c r="R195" i="6"/>
  <c r="R196" i="6"/>
  <c r="R197" i="6"/>
  <c r="R201" i="6"/>
  <c r="R202" i="6"/>
  <c r="R212" i="6"/>
  <c r="R213" i="6"/>
  <c r="R214" i="6"/>
  <c r="R215" i="6"/>
  <c r="R217" i="6"/>
  <c r="R218" i="6"/>
  <c r="R198" i="6"/>
  <c r="R199" i="6"/>
  <c r="R200" i="6"/>
  <c r="R203" i="6"/>
  <c r="R204" i="6"/>
  <c r="R205" i="6"/>
  <c r="R206" i="6"/>
  <c r="R207" i="6"/>
  <c r="R208" i="6"/>
  <c r="R209" i="6"/>
  <c r="R210" i="6"/>
  <c r="R211" i="6"/>
  <c r="R220" i="6"/>
  <c r="R221" i="6"/>
  <c r="R222" i="6"/>
  <c r="R223" i="6"/>
  <c r="R224" i="6"/>
  <c r="R225" i="6"/>
  <c r="R226" i="6"/>
  <c r="R227" i="6"/>
  <c r="R228" i="6"/>
  <c r="R229" i="6"/>
  <c r="R230" i="6"/>
  <c r="R231" i="6"/>
  <c r="R232" i="6"/>
  <c r="R234" i="6"/>
  <c r="R235" i="6"/>
  <c r="R237" i="6"/>
  <c r="R238" i="6"/>
  <c r="R239" i="6"/>
  <c r="R240" i="6"/>
  <c r="R241" i="6"/>
  <c r="R242" i="6"/>
  <c r="R243" i="6"/>
  <c r="R244" i="6"/>
  <c r="R245" i="6"/>
  <c r="R246" i="6"/>
  <c r="R247" i="6"/>
  <c r="R248" i="6"/>
  <c r="A250" i="6"/>
  <c r="R250" i="6"/>
  <c r="A251" i="6"/>
  <c r="R251" i="6"/>
  <c r="R252" i="6"/>
  <c r="R253" i="6"/>
  <c r="R254" i="6"/>
  <c r="R255" i="6"/>
  <c r="R256" i="6"/>
  <c r="R257" i="6"/>
  <c r="R258" i="6"/>
  <c r="R259" i="6"/>
  <c r="R260" i="6"/>
  <c r="R263" i="6"/>
  <c r="R264" i="6"/>
  <c r="R265" i="6"/>
  <c r="R266" i="6"/>
  <c r="R267" i="6"/>
  <c r="R268" i="6"/>
  <c r="R269" i="6"/>
  <c r="R270" i="6"/>
  <c r="R271" i="6"/>
  <c r="R272" i="6"/>
  <c r="R273" i="6"/>
  <c r="R274" i="6"/>
  <c r="R276" i="6"/>
  <c r="R277" i="6"/>
  <c r="R278" i="6"/>
  <c r="R279" i="6"/>
  <c r="R280" i="6"/>
  <c r="R281" i="6"/>
  <c r="R282" i="6"/>
  <c r="R283" i="6"/>
  <c r="R284" i="6"/>
  <c r="R285" i="6"/>
  <c r="R286" i="6"/>
  <c r="R287" i="6"/>
  <c r="R289" i="6"/>
  <c r="R290" i="6"/>
  <c r="R291" i="6"/>
  <c r="R292" i="6"/>
  <c r="R294" i="6"/>
  <c r="R295" i="6"/>
  <c r="R296" i="6"/>
  <c r="R297" i="6"/>
  <c r="A347" i="5"/>
  <c r="A346" i="5"/>
  <c r="N331" i="5"/>
  <c r="A281" i="5"/>
  <c r="A280" i="5"/>
  <c r="A278" i="5"/>
  <c r="A277" i="5"/>
  <c r="A276" i="5"/>
  <c r="A275" i="5"/>
  <c r="N234" i="5" l="1"/>
  <c r="N227" i="5"/>
  <c r="N229" i="5"/>
  <c r="N228" i="5"/>
  <c r="N220" i="5"/>
  <c r="N219" i="5"/>
  <c r="N218" i="5"/>
  <c r="N216" i="5"/>
  <c r="N215" i="5"/>
  <c r="N213" i="5"/>
  <c r="N214" i="5"/>
  <c r="N209" i="5"/>
  <c r="N207" i="5"/>
  <c r="N205" i="5"/>
  <c r="N206" i="5"/>
  <c r="N121" i="5"/>
  <c r="N189" i="5"/>
  <c r="N188" i="5"/>
  <c r="N91" i="5"/>
  <c r="N90" i="5"/>
  <c r="N107" i="5"/>
  <c r="N199" i="5"/>
  <c r="N198" i="5"/>
  <c r="N161" i="5" l="1"/>
  <c r="N157" i="5"/>
  <c r="N79" i="5"/>
  <c r="N187" i="5" l="1"/>
  <c r="N173" i="5"/>
  <c r="N172" i="5"/>
  <c r="N171" i="5"/>
  <c r="N147" i="5"/>
  <c r="N146" i="5"/>
  <c r="N137" i="5"/>
  <c r="N136" i="5"/>
  <c r="N153" i="5"/>
  <c r="N150" i="5"/>
  <c r="N149" i="5"/>
  <c r="N145" i="5"/>
  <c r="N144" i="5"/>
  <c r="N143" i="5"/>
  <c r="N142" i="5"/>
  <c r="N125" i="5"/>
  <c r="N131" i="5"/>
  <c r="N276" i="5" l="1"/>
  <c r="A117" i="1" l="1"/>
  <c r="A116" i="1"/>
  <c r="A113" i="1"/>
  <c r="A112" i="1"/>
  <c r="A111" i="1"/>
  <c r="A110" i="1"/>
  <c r="A109" i="1"/>
  <c r="A108" i="1"/>
  <c r="A107" i="1"/>
  <c r="A106" i="1"/>
  <c r="N46" i="5" l="1"/>
  <c r="N45" i="5"/>
  <c r="N197" i="5"/>
  <c r="N196" i="5"/>
  <c r="N192" i="5"/>
  <c r="N191" i="5"/>
  <c r="N195" i="5"/>
  <c r="N194" i="5"/>
  <c r="N193" i="5"/>
  <c r="N190" i="5"/>
  <c r="N97" i="5"/>
  <c r="N41" i="5"/>
  <c r="N42" i="5"/>
  <c r="K52" i="1"/>
  <c r="W37" i="3"/>
  <c r="K205" i="1"/>
  <c r="K196" i="1"/>
  <c r="K171" i="1"/>
  <c r="K131" i="1"/>
  <c r="W48" i="3" l="1"/>
  <c r="W47" i="3"/>
  <c r="W46" i="3"/>
  <c r="W45" i="3"/>
  <c r="W44" i="3"/>
  <c r="W43" i="3"/>
  <c r="W42" i="3"/>
  <c r="W41" i="3"/>
  <c r="W39" i="3"/>
  <c r="W38" i="3"/>
  <c r="W36" i="3"/>
  <c r="W35" i="3"/>
  <c r="W34" i="3"/>
  <c r="W33" i="3"/>
  <c r="W32" i="3"/>
  <c r="W31" i="3"/>
  <c r="W24" i="3"/>
  <c r="W28" i="3"/>
  <c r="W20" i="3"/>
  <c r="W30" i="3"/>
  <c r="W29" i="3"/>
  <c r="W26" i="3"/>
  <c r="W25" i="3"/>
  <c r="W23" i="3"/>
  <c r="W21" i="3"/>
  <c r="W19" i="3"/>
  <c r="W18" i="3"/>
  <c r="W17" i="3"/>
  <c r="W22" i="3"/>
  <c r="W16" i="3"/>
  <c r="W15" i="3"/>
  <c r="W14" i="3"/>
  <c r="W13" i="3"/>
  <c r="W12" i="3"/>
  <c r="W11" i="3"/>
  <c r="W10" i="3"/>
  <c r="W9" i="3"/>
  <c r="W8" i="3"/>
  <c r="W7" i="3"/>
  <c r="W6" i="3"/>
  <c r="W5" i="3"/>
  <c r="K235"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4" i="1"/>
  <c r="K233" i="1"/>
  <c r="K232" i="1"/>
  <c r="K231" i="1"/>
  <c r="K230" i="1"/>
  <c r="K229" i="1"/>
  <c r="K228" i="1"/>
  <c r="K227" i="1"/>
  <c r="K226" i="1"/>
  <c r="K225" i="1"/>
  <c r="K224" i="1"/>
  <c r="K223" i="1"/>
  <c r="K222" i="1"/>
  <c r="K221" i="1"/>
  <c r="K220" i="1"/>
  <c r="K219" i="1"/>
  <c r="K218" i="1"/>
  <c r="K217" i="1"/>
  <c r="K216" i="1"/>
  <c r="K215" i="1"/>
  <c r="K214" i="1"/>
  <c r="K213" i="1"/>
  <c r="K212" i="1"/>
  <c r="K210" i="1"/>
  <c r="K209" i="1"/>
  <c r="K208" i="1"/>
  <c r="K207" i="1"/>
  <c r="K204" i="1"/>
  <c r="K203" i="1"/>
  <c r="K202" i="1"/>
  <c r="K201" i="1"/>
  <c r="K200" i="1"/>
  <c r="K199" i="1"/>
  <c r="K198" i="1"/>
  <c r="K197" i="1"/>
  <c r="K195" i="1"/>
  <c r="K194" i="1"/>
  <c r="K193" i="1"/>
  <c r="K192" i="1"/>
  <c r="K191" i="1"/>
  <c r="K190" i="1"/>
  <c r="K189" i="1"/>
  <c r="K188" i="1"/>
  <c r="K186" i="1"/>
  <c r="K185" i="1"/>
  <c r="K184" i="1"/>
  <c r="K183" i="1"/>
  <c r="K182" i="1"/>
  <c r="K181" i="1"/>
  <c r="K180" i="1"/>
  <c r="K178" i="1"/>
  <c r="K177" i="1"/>
  <c r="K176" i="1"/>
  <c r="K175" i="1"/>
  <c r="K174" i="1"/>
  <c r="K173" i="1"/>
  <c r="K170" i="1"/>
  <c r="K169" i="1"/>
  <c r="K168" i="1"/>
  <c r="K167" i="1"/>
  <c r="K166" i="1"/>
  <c r="K165" i="1"/>
  <c r="K164" i="1"/>
  <c r="K163" i="1"/>
  <c r="K162" i="1"/>
  <c r="K161" i="1"/>
  <c r="K160" i="1"/>
  <c r="K159" i="1"/>
  <c r="K158" i="1"/>
  <c r="K157" i="1"/>
  <c r="K155" i="1"/>
  <c r="K154" i="1"/>
  <c r="K153" i="1"/>
  <c r="K152" i="1"/>
  <c r="K151" i="1"/>
  <c r="K150" i="1"/>
  <c r="K149" i="1"/>
  <c r="K148" i="1"/>
  <c r="K146" i="1"/>
  <c r="K145" i="1"/>
  <c r="K144" i="1"/>
  <c r="K143" i="1"/>
  <c r="K142" i="1"/>
  <c r="K140" i="1"/>
  <c r="K139" i="1"/>
  <c r="K137" i="1"/>
  <c r="K136" i="1"/>
  <c r="K135" i="1"/>
  <c r="K134" i="1"/>
  <c r="K133" i="1"/>
  <c r="K132" i="1"/>
  <c r="K130" i="1"/>
  <c r="K129" i="1"/>
  <c r="K127" i="1"/>
  <c r="K126" i="1"/>
  <c r="K125" i="1"/>
  <c r="K124" i="1"/>
  <c r="K123" i="1"/>
  <c r="K122" i="1"/>
  <c r="K121" i="1"/>
  <c r="K119" i="1"/>
  <c r="K118" i="1"/>
  <c r="K117" i="1"/>
  <c r="K116" i="1"/>
  <c r="K115" i="1"/>
  <c r="K113" i="1"/>
  <c r="K112" i="1"/>
  <c r="K111" i="1"/>
  <c r="K110" i="1"/>
  <c r="K109" i="1"/>
  <c r="K107" i="1"/>
  <c r="K106" i="1"/>
  <c r="K105" i="1"/>
  <c r="K104" i="1"/>
  <c r="K103" i="1"/>
  <c r="K102" i="1"/>
  <c r="K101" i="1"/>
  <c r="K99" i="1"/>
  <c r="K98" i="1"/>
  <c r="K97" i="1"/>
  <c r="K96" i="1"/>
  <c r="K95" i="1"/>
  <c r="K94" i="1"/>
  <c r="K93" i="1"/>
  <c r="K92" i="1"/>
  <c r="K91" i="1"/>
  <c r="K90" i="1"/>
  <c r="K88" i="1"/>
  <c r="K87" i="1"/>
  <c r="K69" i="1"/>
  <c r="K85" i="1"/>
  <c r="K84" i="1"/>
  <c r="K83" i="1"/>
  <c r="K82" i="1"/>
  <c r="K81" i="1"/>
  <c r="K74" i="1"/>
  <c r="K78" i="1"/>
  <c r="K70" i="1"/>
  <c r="K80" i="1"/>
  <c r="K79" i="1"/>
  <c r="K76" i="1"/>
  <c r="K75" i="1"/>
  <c r="K73" i="1"/>
  <c r="K71" i="1"/>
  <c r="K67" i="1"/>
  <c r="K72" i="1"/>
  <c r="K66" i="1"/>
  <c r="K65" i="1"/>
  <c r="K64" i="1"/>
  <c r="K63" i="1"/>
  <c r="K62" i="1"/>
  <c r="K61" i="1"/>
  <c r="K60" i="1"/>
  <c r="K59" i="1"/>
  <c r="K58" i="1"/>
  <c r="K57" i="1"/>
  <c r="K56" i="1"/>
  <c r="K55" i="1"/>
  <c r="K54" i="1"/>
  <c r="K53" i="1"/>
  <c r="K51" i="1"/>
  <c r="K50" i="1"/>
  <c r="K49" i="1"/>
  <c r="K42" i="1"/>
  <c r="K46" i="1"/>
  <c r="K38" i="1"/>
  <c r="K48" i="1"/>
  <c r="K47" i="1"/>
  <c r="K44" i="1"/>
  <c r="K43" i="1"/>
  <c r="K41" i="1"/>
  <c r="K39" i="1"/>
  <c r="K37" i="1"/>
  <c r="K36" i="1"/>
  <c r="K35" i="1"/>
  <c r="K40" i="1"/>
  <c r="K34" i="1"/>
  <c r="K33" i="1"/>
  <c r="K32" i="1"/>
  <c r="K31" i="1"/>
  <c r="K30" i="1"/>
  <c r="K29" i="1"/>
  <c r="K25" i="1"/>
  <c r="K28" i="1"/>
  <c r="K27" i="1"/>
  <c r="K26" i="1"/>
  <c r="K24" i="1"/>
  <c r="K23" i="1"/>
  <c r="K22" i="1"/>
  <c r="K21" i="1"/>
  <c r="K20" i="1"/>
  <c r="K19" i="1"/>
  <c r="K18" i="1"/>
  <c r="K17" i="1"/>
  <c r="K16" i="1"/>
  <c r="K15" i="1"/>
  <c r="K14" i="1"/>
  <c r="K13" i="1"/>
  <c r="K12" i="1"/>
  <c r="K11" i="1"/>
  <c r="K10" i="1"/>
  <c r="K9" i="1"/>
  <c r="K8" i="1"/>
  <c r="K7" i="1"/>
  <c r="K6" i="1"/>
  <c r="K5" i="1"/>
  <c r="N109" i="5"/>
  <c r="N264" i="5"/>
  <c r="N114" i="5"/>
  <c r="N113" i="5"/>
  <c r="N225" i="5" l="1"/>
  <c r="N226" i="5"/>
  <c r="N201" i="5"/>
  <c r="N127" i="5"/>
  <c r="N95" i="5"/>
  <c r="N60" i="5"/>
  <c r="N40" i="5"/>
  <c r="N39" i="5"/>
  <c r="A530" i="5" l="1"/>
  <c r="A498" i="5"/>
  <c r="A345" i="5"/>
  <c r="A344" i="5"/>
  <c r="A284" i="5"/>
  <c r="A256" i="1"/>
  <c r="A255" i="1"/>
  <c r="A208" i="1"/>
  <c r="A104" i="1"/>
  <c r="A103" i="1"/>
  <c r="A102" i="1"/>
  <c r="N211" i="5" l="1"/>
  <c r="N212" i="5"/>
  <c r="N210" i="5"/>
  <c r="N203" i="5"/>
  <c r="N202" i="5"/>
  <c r="N200" i="5"/>
  <c r="N158" i="5"/>
  <c r="N160" i="5"/>
  <c r="N159" i="5"/>
  <c r="N156" i="5"/>
  <c r="N155" i="5"/>
  <c r="N78" i="5"/>
  <c r="N77" i="5"/>
  <c r="N76" i="5"/>
  <c r="N75" i="5"/>
  <c r="N74" i="5"/>
  <c r="N184" i="5"/>
  <c r="N181" i="5"/>
  <c r="N183" i="5"/>
  <c r="N180" i="5"/>
  <c r="N179" i="5"/>
  <c r="N178" i="5"/>
  <c r="N177" i="5"/>
  <c r="N175" i="5"/>
  <c r="N169" i="5"/>
  <c r="N168" i="5"/>
  <c r="N163" i="5"/>
  <c r="N167" i="5"/>
  <c r="N166" i="5"/>
  <c r="N165" i="5"/>
  <c r="N164" i="5"/>
  <c r="N162" i="5"/>
  <c r="N140" i="5"/>
  <c r="N141" i="5"/>
  <c r="N139" i="5"/>
  <c r="N135" i="5"/>
  <c r="N134" i="5"/>
  <c r="N133" i="5"/>
  <c r="N132" i="5"/>
  <c r="N130" i="5"/>
  <c r="N129" i="5"/>
  <c r="N126" i="5"/>
  <c r="N124" i="5"/>
  <c r="N123" i="5"/>
  <c r="N122" i="5"/>
  <c r="N96" i="5"/>
  <c r="N94" i="5"/>
  <c r="N93" i="5"/>
  <c r="N92" i="5"/>
  <c r="N120" i="5"/>
  <c r="N119" i="5"/>
  <c r="N118" i="5"/>
  <c r="N117" i="5"/>
  <c r="N116" i="5"/>
  <c r="N108" i="5"/>
  <c r="N106" i="5"/>
  <c r="N44" i="5"/>
  <c r="N43" i="5"/>
  <c r="N100" i="5"/>
  <c r="N104" i="5"/>
  <c r="N99" i="5"/>
  <c r="N98" i="5"/>
  <c r="N72" i="5"/>
  <c r="N71" i="5"/>
  <c r="N25" i="5"/>
  <c r="N70" i="5"/>
  <c r="N69" i="5"/>
  <c r="N68" i="5"/>
  <c r="N67" i="5"/>
  <c r="N66" i="5"/>
  <c r="N65" i="5"/>
  <c r="N64" i="5"/>
  <c r="N63" i="5"/>
  <c r="N62" i="5"/>
  <c r="N61" i="5"/>
  <c r="N51" i="5"/>
  <c r="N50" i="5"/>
  <c r="N259" i="5"/>
  <c r="N27" i="5"/>
  <c r="N26" i="5"/>
  <c r="N28" i="5"/>
  <c r="N17" i="5"/>
  <c r="N16" i="5"/>
  <c r="N6" i="5"/>
  <c r="N5" i="5"/>
  <c r="N555" i="5"/>
  <c r="N554" i="5"/>
  <c r="N553" i="5"/>
  <c r="N552" i="5"/>
  <c r="N551" i="5"/>
  <c r="N550" i="5"/>
  <c r="N549" i="5"/>
  <c r="N548" i="5"/>
  <c r="N547" i="5"/>
  <c r="N546" i="5"/>
  <c r="N545" i="5"/>
  <c r="N544" i="5"/>
  <c r="N543" i="5"/>
  <c r="N542" i="5"/>
  <c r="N541" i="5"/>
  <c r="N540" i="5"/>
  <c r="N527" i="5"/>
  <c r="N526" i="5"/>
  <c r="N525" i="5"/>
  <c r="N524" i="5"/>
  <c r="N523" i="5"/>
  <c r="N522" i="5"/>
  <c r="N521" i="5"/>
  <c r="N520" i="5"/>
  <c r="N519" i="5"/>
  <c r="N518" i="5"/>
  <c r="N517" i="5"/>
  <c r="N516" i="5"/>
  <c r="N515" i="5"/>
  <c r="N514" i="5"/>
  <c r="N513" i="5"/>
  <c r="N512"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27" i="5"/>
  <c r="N426" i="5"/>
  <c r="N425" i="5"/>
  <c r="N424" i="5"/>
  <c r="N416" i="5"/>
  <c r="N415" i="5"/>
  <c r="N414" i="5"/>
  <c r="N413" i="5"/>
  <c r="N412"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43" i="5"/>
  <c r="N342" i="5"/>
  <c r="N341" i="5"/>
  <c r="N340" i="5"/>
  <c r="N339" i="5"/>
  <c r="N338" i="5"/>
  <c r="N337" i="5"/>
  <c r="N336" i="5"/>
  <c r="N335" i="5"/>
  <c r="N334" i="5"/>
  <c r="N333" i="5"/>
  <c r="N332" i="5"/>
  <c r="N330" i="5"/>
  <c r="N329" i="5"/>
  <c r="N328" i="5"/>
  <c r="N327" i="5"/>
  <c r="N326" i="5"/>
  <c r="N325" i="5"/>
  <c r="N324" i="5"/>
  <c r="N323" i="5"/>
  <c r="N322" i="5"/>
  <c r="N321" i="5"/>
  <c r="N320" i="5"/>
  <c r="N319" i="5"/>
  <c r="N314" i="5"/>
  <c r="N313" i="5"/>
  <c r="N312" i="5"/>
  <c r="N311" i="5"/>
  <c r="N310" i="5"/>
  <c r="N250" i="5"/>
  <c r="N249" i="5"/>
  <c r="N248" i="5"/>
  <c r="N247" i="5"/>
  <c r="N246" i="5"/>
  <c r="N245" i="5"/>
  <c r="N244" i="5"/>
  <c r="N243" i="5"/>
  <c r="N242" i="5"/>
  <c r="N239" i="5"/>
  <c r="N238" i="5"/>
  <c r="N237" i="5"/>
  <c r="N257" i="5"/>
  <c r="N256" i="5"/>
  <c r="N255" i="5"/>
  <c r="N254" i="5"/>
  <c r="N253" i="5"/>
  <c r="N252" i="5"/>
  <c r="N251" i="5"/>
  <c r="N241" i="5"/>
  <c r="N236" i="5"/>
  <c r="N235" i="5"/>
  <c r="N281" i="5"/>
  <c r="N280" i="5"/>
  <c r="N279" i="5"/>
  <c r="N278" i="5"/>
  <c r="N277" i="5"/>
  <c r="N275" i="5"/>
  <c r="N274" i="5"/>
  <c r="N271" i="5"/>
  <c r="N270" i="5"/>
  <c r="N269" i="5"/>
  <c r="N268" i="5"/>
  <c r="N267" i="5"/>
  <c r="N266" i="5"/>
  <c r="N265" i="5"/>
  <c r="N263" i="5"/>
  <c r="N262" i="5"/>
  <c r="N261" i="5"/>
  <c r="N260" i="5"/>
  <c r="N539" i="5"/>
  <c r="N538" i="5"/>
  <c r="N537" i="5"/>
  <c r="N536" i="5"/>
  <c r="N535" i="5"/>
  <c r="N534" i="5"/>
  <c r="N533" i="5"/>
  <c r="N532" i="5"/>
  <c r="N531" i="5"/>
  <c r="N530" i="5"/>
  <c r="N529" i="5"/>
  <c r="N511" i="5"/>
  <c r="N510" i="5"/>
  <c r="N509" i="5"/>
  <c r="N508" i="5"/>
  <c r="N507" i="5"/>
  <c r="N506" i="5"/>
  <c r="N505" i="5"/>
  <c r="N504" i="5"/>
  <c r="N503" i="5"/>
  <c r="N502" i="5"/>
  <c r="N501" i="5"/>
  <c r="N500" i="5"/>
  <c r="N499" i="5"/>
  <c r="N498" i="5"/>
  <c r="N497" i="5"/>
  <c r="N467" i="5"/>
  <c r="N466" i="5"/>
  <c r="N465" i="5"/>
  <c r="N464" i="5"/>
  <c r="N463" i="5"/>
  <c r="N433" i="5"/>
  <c r="N432" i="5"/>
  <c r="N431" i="5"/>
  <c r="N430" i="5"/>
  <c r="N429" i="5"/>
  <c r="N423" i="5"/>
  <c r="N422" i="5"/>
  <c r="N421" i="5"/>
  <c r="N420" i="5"/>
  <c r="N419" i="5"/>
  <c r="N418" i="5"/>
  <c r="N417" i="5"/>
  <c r="N411" i="5"/>
  <c r="N410" i="5"/>
  <c r="N409" i="5"/>
  <c r="N408" i="5"/>
  <c r="N407" i="5"/>
  <c r="N406" i="5"/>
  <c r="N405"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49" i="5"/>
  <c r="N48" i="5"/>
  <c r="N47" i="5"/>
  <c r="N36" i="5"/>
  <c r="N9" i="5"/>
  <c r="N8" i="5"/>
  <c r="N7" i="5"/>
  <c r="N38" i="5"/>
  <c r="N37" i="5"/>
  <c r="N22" i="5"/>
  <c r="N24" i="5"/>
  <c r="N23" i="5"/>
  <c r="N19" i="5"/>
  <c r="N15" i="5"/>
  <c r="N33" i="5"/>
  <c r="N32" i="5"/>
  <c r="N31" i="5"/>
  <c r="N30" i="5"/>
  <c r="N35" i="5"/>
  <c r="N34" i="5"/>
  <c r="N233" i="5"/>
  <c r="N232" i="5"/>
  <c r="N231" i="5"/>
  <c r="N230" i="5"/>
  <c r="N224" i="5"/>
  <c r="N223" i="5"/>
  <c r="N222" i="5"/>
  <c r="N221" i="5"/>
  <c r="N204" i="5"/>
</calcChain>
</file>

<file path=xl/sharedStrings.xml><?xml version="1.0" encoding="utf-8"?>
<sst xmlns="http://schemas.openxmlformats.org/spreadsheetml/2006/main" count="8695" uniqueCount="1913">
  <si>
    <t>Name / Description</t>
  </si>
  <si>
    <t>Default Event Class</t>
  </si>
  <si>
    <t>Name for State when value is 0</t>
  </si>
  <si>
    <t>Name for State when value is 1</t>
  </si>
  <si>
    <t>IEC 61850</t>
  </si>
  <si>
    <t>LN Class</t>
  </si>
  <si>
    <t>LN Inst</t>
  </si>
  <si>
    <t>Data Object</t>
  </si>
  <si>
    <t>CDC</t>
  </si>
  <si>
    <t>Disabled</t>
  </si>
  <si>
    <t>Enabled</t>
  </si>
  <si>
    <t>DOPM</t>
  </si>
  <si>
    <t>SPC</t>
  </si>
  <si>
    <t>Null</t>
  </si>
  <si>
    <t>Started</t>
  </si>
  <si>
    <t>DRCC</t>
  </si>
  <si>
    <t>DERStr</t>
  </si>
  <si>
    <t>Stopped</t>
  </si>
  <si>
    <t>DERStop</t>
  </si>
  <si>
    <t>Not Auto</t>
  </si>
  <si>
    <t>Auto</t>
  </si>
  <si>
    <t>AutoManCtl</t>
  </si>
  <si>
    <t>Local</t>
  </si>
  <si>
    <t>Not-Auto</t>
  </si>
  <si>
    <t>DRCS</t>
  </si>
  <si>
    <t>AutoMan</t>
  </si>
  <si>
    <t>SPS</t>
  </si>
  <si>
    <t>On-Connected</t>
  </si>
  <si>
    <t>ModOnConn</t>
  </si>
  <si>
    <t>On-Not-Connected</t>
  </si>
  <si>
    <t>Off-Available</t>
  </si>
  <si>
    <t>Off-Not-Available</t>
  </si>
  <si>
    <t>Normal</t>
  </si>
  <si>
    <t>Alarm</t>
  </si>
  <si>
    <t>MMXU</t>
  </si>
  <si>
    <t>TotW.range</t>
  </si>
  <si>
    <t>MV</t>
  </si>
  <si>
    <t>TotVAr.range</t>
  </si>
  <si>
    <t>Hz.range</t>
  </si>
  <si>
    <t>TotPF.range</t>
  </si>
  <si>
    <t>MMDC</t>
  </si>
  <si>
    <t>Watt.range</t>
  </si>
  <si>
    <t>Amp.range</t>
  </si>
  <si>
    <t>Vol.range</t>
  </si>
  <si>
    <t>Off</t>
  </si>
  <si>
    <t>On</t>
  </si>
  <si>
    <t>ZBAT</t>
  </si>
  <si>
    <t>BatSt</t>
  </si>
  <si>
    <t>InBatV</t>
  </si>
  <si>
    <t>Moving</t>
  </si>
  <si>
    <t>CSWI</t>
  </si>
  <si>
    <t>DPC</t>
  </si>
  <si>
    <t>Binary Inputs</t>
  </si>
  <si>
    <t>Supported Control Operations</t>
  </si>
  <si>
    <t xml:space="preserve"> Select/Operate</t>
  </si>
  <si>
    <t xml:space="preserve"> Direct Operate </t>
  </si>
  <si>
    <t xml:space="preserve"> Direct Operate – No Ack</t>
  </si>
  <si>
    <t xml:space="preserve"> Pulse On</t>
  </si>
  <si>
    <t xml:space="preserve"> Pulse Off</t>
  </si>
  <si>
    <t xml:space="preserve"> Latch On</t>
  </si>
  <si>
    <t xml:space="preserve"> Latch Off</t>
  </si>
  <si>
    <t xml:space="preserve"> Trip</t>
  </si>
  <si>
    <t xml:space="preserve"> Close</t>
  </si>
  <si>
    <t xml:space="preserve"> Count &gt; 1</t>
  </si>
  <si>
    <t>X</t>
  </si>
  <si>
    <t>Open</t>
  </si>
  <si>
    <t>Closed</t>
  </si>
  <si>
    <t>Mode of operation - charge or discharge rate</t>
  </si>
  <si>
    <t>n/a</t>
  </si>
  <si>
    <t>Yes</t>
  </si>
  <si>
    <t>MMTR</t>
  </si>
  <si>
    <t>SupWh</t>
  </si>
  <si>
    <t>BCR</t>
  </si>
  <si>
    <t>SupVArh</t>
  </si>
  <si>
    <t>DmdWh</t>
  </si>
  <si>
    <t>DmdVArh</t>
  </si>
  <si>
    <t>Transmitted Value</t>
  </si>
  <si>
    <t>Scaling</t>
  </si>
  <si>
    <t>Units</t>
  </si>
  <si>
    <t>Minimum</t>
  </si>
  <si>
    <t>Maximum</t>
  </si>
  <si>
    <t>Multiplier</t>
  </si>
  <si>
    <t>Off-set</t>
  </si>
  <si>
    <t>Percent</t>
  </si>
  <si>
    <t>ING</t>
  </si>
  <si>
    <t>APC</t>
  </si>
  <si>
    <t>None</t>
  </si>
  <si>
    <t>OutPFSet</t>
  </si>
  <si>
    <t>None (list)</t>
  </si>
  <si>
    <t>DOPR</t>
  </si>
  <si>
    <t>ECPType</t>
  </si>
  <si>
    <t>ENS</t>
  </si>
  <si>
    <t>CctPhs</t>
  </si>
  <si>
    <t>Hours</t>
  </si>
  <si>
    <t>OpTmh</t>
  </si>
  <si>
    <t>INS</t>
  </si>
  <si>
    <t>Seconds</t>
  </si>
  <si>
    <t>DPST</t>
  </si>
  <si>
    <t>OpTms</t>
  </si>
  <si>
    <t>Watts</t>
  </si>
  <si>
    <t xml:space="preserve">TotW </t>
  </si>
  <si>
    <t>VARs</t>
  </si>
  <si>
    <t xml:space="preserve">TotVAr </t>
  </si>
  <si>
    <t>Hz</t>
  </si>
  <si>
    <t xml:space="preserve">Hz </t>
  </si>
  <si>
    <t xml:space="preserve">TotPF </t>
  </si>
  <si>
    <t>Volts</t>
  </si>
  <si>
    <t>PhV.PhsA.mag</t>
  </si>
  <si>
    <t>WYE</t>
  </si>
  <si>
    <t>Degrees</t>
  </si>
  <si>
    <t>PhV.PhsA.ang</t>
  </si>
  <si>
    <t>PhV.PhsB.mag</t>
  </si>
  <si>
    <t>PhV.PhsB.ang</t>
  </si>
  <si>
    <t xml:space="preserve">PhV.PhsC.mag </t>
  </si>
  <si>
    <t>PhV.PhsC.ang</t>
  </si>
  <si>
    <t xml:space="preserve">Watt </t>
  </si>
  <si>
    <t>Amp</t>
  </si>
  <si>
    <t xml:space="preserve">Amp </t>
  </si>
  <si>
    <t xml:space="preserve">Vol </t>
  </si>
  <si>
    <t>Vol</t>
  </si>
  <si>
    <t>Internal battery voltage</t>
  </si>
  <si>
    <t>ASG</t>
  </si>
  <si>
    <t>Reso­-lution</t>
  </si>
  <si>
    <t>Select/Operate</t>
  </si>
  <si>
    <t>Direct Operate</t>
  </si>
  <si>
    <t>Direct Operate – No Ack</t>
  </si>
  <si>
    <t>Multi-plier</t>
  </si>
  <si>
    <t>Chg</t>
  </si>
  <si>
    <t>Cmd</t>
  </si>
  <si>
    <t xml:space="preserve">Data Object </t>
  </si>
  <si>
    <t>WinTms</t>
  </si>
  <si>
    <t>RevtTms</t>
  </si>
  <si>
    <t>RmpTms</t>
  </si>
  <si>
    <t>ENG</t>
  </si>
  <si>
    <t>DCCT</t>
  </si>
  <si>
    <t>PrcCod</t>
  </si>
  <si>
    <t>Number of DER units connected to controller</t>
  </si>
  <si>
    <t>Varies. May not be r/w</t>
  </si>
  <si>
    <t>DRCT</t>
  </si>
  <si>
    <t>DERNum</t>
  </si>
  <si>
    <t>DERtyp</t>
  </si>
  <si>
    <t>VA</t>
  </si>
  <si>
    <t>Vref</t>
  </si>
  <si>
    <t>VrefOfs</t>
  </si>
  <si>
    <t>MinRsrvPct</t>
  </si>
  <si>
    <t>TotW</t>
  </si>
  <si>
    <t>TotVAr</t>
  </si>
  <si>
    <t>TotPF</t>
  </si>
  <si>
    <t>PhV</t>
  </si>
  <si>
    <t>Watt</t>
  </si>
  <si>
    <t>Amps</t>
  </si>
  <si>
    <t>BatTyp</t>
  </si>
  <si>
    <t>AhrRtg</t>
  </si>
  <si>
    <t>MinAhrRtg</t>
  </si>
  <si>
    <t>Maximum Charge Rate</t>
  </si>
  <si>
    <t>MaxChaV</t>
  </si>
  <si>
    <t>CSG</t>
  </si>
  <si>
    <t>SchdId</t>
  </si>
  <si>
    <t>Varies</t>
  </si>
  <si>
    <t>Comment</t>
  </si>
  <si>
    <t>Change</t>
  </si>
  <si>
    <t>INV1</t>
  </si>
  <si>
    <t>Function</t>
  </si>
  <si>
    <t>Binary Outputs</t>
  </si>
  <si>
    <t>Counters</t>
  </si>
  <si>
    <t>Analog Inputs</t>
  </si>
  <si>
    <t>Analog Outputs</t>
  </si>
  <si>
    <t>Fixed missing point index</t>
  </si>
  <si>
    <t>INV2</t>
  </si>
  <si>
    <t>New IEC 61850 name</t>
  </si>
  <si>
    <t>WMaxLimPct</t>
  </si>
  <si>
    <t>New IEC 61850 name to match 7-420</t>
  </si>
  <si>
    <t>Not described in 90-7</t>
  </si>
  <si>
    <t>INV3</t>
  </si>
  <si>
    <t>INV4</t>
  </si>
  <si>
    <t>Made description more general</t>
  </si>
  <si>
    <t>PFSign</t>
  </si>
  <si>
    <t>SPG</t>
  </si>
  <si>
    <t>PFExt</t>
  </si>
  <si>
    <t>Underexcited (absorbing VARs - Q3/Q4)</t>
  </si>
  <si>
    <t>Overexcited (producing VARs - Q1/Q2)</t>
  </si>
  <si>
    <t>New</t>
  </si>
  <si>
    <t>New IEC 61850 logical node</t>
  </si>
  <si>
    <t>New IEC 61850 name and logical node</t>
  </si>
  <si>
    <t>May also be in DRCT?  How do we know which MMXU?</t>
  </si>
  <si>
    <t>INV5</t>
  </si>
  <si>
    <t>Still not well-defined</t>
  </si>
  <si>
    <t>ModTyp</t>
  </si>
  <si>
    <t>IndpUnits</t>
  </si>
  <si>
    <t>DeptRef</t>
  </si>
  <si>
    <t>DGSM</t>
  </si>
  <si>
    <t>FW22</t>
  </si>
  <si>
    <t>TV31</t>
  </si>
  <si>
    <t>Fixed error in description</t>
  </si>
  <si>
    <t>VAMax</t>
  </si>
  <si>
    <t>VArMax</t>
  </si>
  <si>
    <t>Was Vamax</t>
  </si>
  <si>
    <t>VV11-14</t>
  </si>
  <si>
    <t>VV11-12</t>
  </si>
  <si>
    <t>FMAR</t>
  </si>
  <si>
    <t>PairArray. NumPts </t>
  </si>
  <si>
    <t>PairArray. MaxPts </t>
  </si>
  <si>
    <t>PairArray.CrvPts[0].xVal </t>
  </si>
  <si>
    <t>PairArray.CrvPts[0].yVal </t>
  </si>
  <si>
    <t>PairArray.CrvPts[1].xVal</t>
  </si>
  <si>
    <t>PairArray.CrvPts[1].yVal</t>
  </si>
  <si>
    <t>ModEna</t>
  </si>
  <si>
    <t>n</t>
  </si>
  <si>
    <t>WChaMax</t>
  </si>
  <si>
    <t>VV13-14</t>
  </si>
  <si>
    <t>Maximum Voltage</t>
  </si>
  <si>
    <t>Minimum Voltage</t>
  </si>
  <si>
    <t>VMin</t>
  </si>
  <si>
    <t>Vmax</t>
  </si>
  <si>
    <t>new</t>
  </si>
  <si>
    <t>VArAct</t>
  </si>
  <si>
    <t>Maximum Apparent Charging Power</t>
  </si>
  <si>
    <t>VAChaMax</t>
  </si>
  <si>
    <t xml:space="preserve">New IEC 61850 name and CDC.  </t>
  </si>
  <si>
    <t>One section of 90-7 (6.1.4) says per second, not per minute.</t>
  </si>
  <si>
    <t>DGSM
FMAR</t>
  </si>
  <si>
    <t>OffSet</t>
  </si>
  <si>
    <t>(1%)%</t>
  </si>
  <si>
    <t>(1%)</t>
  </si>
  <si>
    <t>RvrtTms</t>
  </si>
  <si>
    <t>Was MaxWLim</t>
  </si>
  <si>
    <t>ClcTotVA</t>
  </si>
  <si>
    <t xml:space="preserve">Default is &lt;1&gt;. </t>
  </si>
  <si>
    <t>PhV.PhsA.range</t>
  </si>
  <si>
    <t>PhV.PhsB.range</t>
  </si>
  <si>
    <t>PhV.PhsC.range</t>
  </si>
  <si>
    <t>Should we use this?</t>
  </si>
  <si>
    <t>Percent per min</t>
  </si>
  <si>
    <t>VArRef</t>
  </si>
  <si>
    <t>DRAT</t>
  </si>
  <si>
    <t>VRtg</t>
  </si>
  <si>
    <t>WRtg</t>
  </si>
  <si>
    <t>VARtg</t>
  </si>
  <si>
    <t>VarRtg</t>
  </si>
  <si>
    <t>WHRtg</t>
  </si>
  <si>
    <t>Included because mandatory</t>
  </si>
  <si>
    <t>Instead of ZINV.GridModSt</t>
  </si>
  <si>
    <t>VAPct</t>
  </si>
  <si>
    <t>VAChaPct</t>
  </si>
  <si>
    <t>n &gt; 10</t>
  </si>
  <si>
    <t>see table depending on Mode Type</t>
  </si>
  <si>
    <t>Don't understand this one at all.  What does it reference?</t>
  </si>
  <si>
    <t>?</t>
  </si>
  <si>
    <t>ms</t>
  </si>
  <si>
    <t>Optional.  Should we include?</t>
  </si>
  <si>
    <t>RmpPT1Tms</t>
  </si>
  <si>
    <t>RmpDecDmm</t>
  </si>
  <si>
    <t>RmpRsUp</t>
  </si>
  <si>
    <t>RmpIncTmm</t>
  </si>
  <si>
    <t>DeptRefStr</t>
  </si>
  <si>
    <t>DeptRefStop</t>
  </si>
  <si>
    <t>Varies depending on Curve Mode Type</t>
  </si>
  <si>
    <t>DeptSnptRef</t>
  </si>
  <si>
    <t>PTOV</t>
  </si>
  <si>
    <t>MD</t>
  </si>
  <si>
    <t>Not Started</t>
  </si>
  <si>
    <t>Str.general</t>
  </si>
  <si>
    <t>ACD</t>
  </si>
  <si>
    <t>Overvoltage Disconnect Protection Started</t>
  </si>
  <si>
    <t>Overvoltage Disconnect Protection Operated</t>
  </si>
  <si>
    <t>Op.general</t>
  </si>
  <si>
    <t>Not Operated</t>
  </si>
  <si>
    <t>Operated (Disconnected)</t>
  </si>
  <si>
    <t>Started
(Evaluating)</t>
  </si>
  <si>
    <t>ACT</t>
  </si>
  <si>
    <t>Undervoltage Disconnect Protection Started</t>
  </si>
  <si>
    <t>Undervoltage Disconnect Protection Operated</t>
  </si>
  <si>
    <t>PTUV</t>
  </si>
  <si>
    <t>Overvoltage Disconnect Protection Blocked</t>
  </si>
  <si>
    <t>Not Blocked</t>
  </si>
  <si>
    <t>Blk</t>
  </si>
  <si>
    <t>Undervoltage Disconnect Protection Blocked</t>
  </si>
  <si>
    <t>Blocked
(Disabled)</t>
  </si>
  <si>
    <t>Proposed</t>
  </si>
  <si>
    <t>GridCfgSt</t>
  </si>
  <si>
    <t>GridCfgSel</t>
  </si>
  <si>
    <t>GridCfgEdt</t>
  </si>
  <si>
    <t>FSCC</t>
  </si>
  <si>
    <t>1</t>
  </si>
  <si>
    <t>CtlSchdSt</t>
  </si>
  <si>
    <t>Repeat</t>
  </si>
  <si>
    <t>FSCH</t>
  </si>
  <si>
    <t>Not mapped.  Selects which instance of DGSM and FMAR greater than 10 are "visible".</t>
  </si>
  <si>
    <t>SchdVal.valEq</t>
  </si>
  <si>
    <t>SCR</t>
  </si>
  <si>
    <t>SchdVal.numPts</t>
  </si>
  <si>
    <t>SchdVal.val[ 0 ]</t>
  </si>
  <si>
    <t>SchdVal.val[ 1 ]</t>
  </si>
  <si>
    <t>SchdPrio</t>
  </si>
  <si>
    <t>ActSchEntr</t>
  </si>
  <si>
    <t>SchSt</t>
  </si>
  <si>
    <t>Ready</t>
  </si>
  <si>
    <t>Not Ready</t>
  </si>
  <si>
    <t>see scaling table depending on Mode Type</t>
  </si>
  <si>
    <t>RPS</t>
  </si>
  <si>
    <t>RDGS</t>
  </si>
  <si>
    <t>DVW</t>
  </si>
  <si>
    <t>PPL</t>
  </si>
  <si>
    <t>DRCT.PkWLim</t>
  </si>
  <si>
    <t>LGF</t>
  </si>
  <si>
    <t>ArGraMod</t>
  </si>
  <si>
    <t>ArGraSag</t>
  </si>
  <si>
    <t>ArGraSwell</t>
  </si>
  <si>
    <t>DbVMin</t>
  </si>
  <si>
    <t>DbVMax</t>
  </si>
  <si>
    <t>Vav</t>
  </si>
  <si>
    <r>
      <rPr>
        <b/>
        <sz val="9"/>
        <color indexed="8"/>
        <rFont val="Arial"/>
        <family val="2"/>
      </rPr>
      <t>Dynamic Reactive Current Support - Gradient Mode:</t>
    </r>
    <r>
      <rPr>
        <sz val="9"/>
        <color indexed="8"/>
        <rFont val="Arial"/>
        <family val="2"/>
      </rPr>
      <t xml:space="preserve">
     &lt;0&gt; Undefined
     &lt;1&gt; Gradients reach 0 at the moving average Voltage
     &lt;2&gt; Gradients reach 0 at the Voltage deadbands</t>
    </r>
  </si>
  <si>
    <t>FiltTms</t>
  </si>
  <si>
    <t>BlkZnV</t>
  </si>
  <si>
    <t>HysBlkZnV</t>
  </si>
  <si>
    <t>BlkZnTmms</t>
  </si>
  <si>
    <t>HoldTmms</t>
  </si>
  <si>
    <t>VV13-14, TV31</t>
  </si>
  <si>
    <t>DelV</t>
  </si>
  <si>
    <t>DRCT.DbWHi</t>
  </si>
  <si>
    <t>DynVWGra</t>
  </si>
  <si>
    <t>DbVWLo</t>
  </si>
  <si>
    <t>DbVWHi</t>
  </si>
  <si>
    <t>VWFilTms</t>
  </si>
  <si>
    <r>
      <rPr>
        <b/>
        <sz val="9"/>
        <color indexed="8"/>
        <rFont val="Arial"/>
        <family val="2"/>
      </rPr>
      <t xml:space="preserve">Dynamic Volt-Watt Filter Time. </t>
    </r>
    <r>
      <rPr>
        <sz val="9"/>
        <color indexed="8"/>
        <rFont val="Arial"/>
        <family val="2"/>
      </rPr>
      <t xml:space="preserve"> The time in seconds used to calculate the moving average voltage for dynamic Volt-Watt support.</t>
    </r>
  </si>
  <si>
    <r>
      <rPr>
        <b/>
        <sz val="9"/>
        <color indexed="8"/>
        <rFont val="Arial"/>
        <family val="2"/>
      </rPr>
      <t>Peak Power Limit.</t>
    </r>
    <r>
      <rPr>
        <sz val="9"/>
        <color indexed="8"/>
        <rFont val="Arial"/>
        <family val="2"/>
      </rPr>
      <t xml:space="preserve">  This is the target value of the reference load power (MMXN2.Watt).  The inverter shall discharge Watts to ensure the reference load does not exceed this limit.</t>
    </r>
  </si>
  <si>
    <t>WFolRat</t>
  </si>
  <si>
    <t>Artg</t>
  </si>
  <si>
    <t>Part of Settings Group</t>
  </si>
  <si>
    <t>EnaCfgDet</t>
  </si>
  <si>
    <t>No</t>
  </si>
  <si>
    <t>ECPNomHz</t>
  </si>
  <si>
    <t>Setpoint for Nominal Frequency</t>
  </si>
  <si>
    <t>TotVA</t>
  </si>
  <si>
    <t>ChaMaxPct</t>
  </si>
  <si>
    <t>Storage state of charge (percent) is too high</t>
  </si>
  <si>
    <t>Storage state of charge is too low - reserve reached</t>
  </si>
  <si>
    <t>Storage state of charge is depleted - minimum rating reached</t>
  </si>
  <si>
    <t>Storage internal temperature too high</t>
  </si>
  <si>
    <t>Storage external (ambient) temperature too high</t>
  </si>
  <si>
    <t>SCHED</t>
  </si>
  <si>
    <t>GCF</t>
  </si>
  <si>
    <t>SCD</t>
  </si>
  <si>
    <t>CRV</t>
  </si>
  <si>
    <t>%</t>
  </si>
  <si>
    <t>Absorbing VARs - Q3/Q4</t>
  </si>
  <si>
    <t>Producing VARs - Q1/Q2</t>
  </si>
  <si>
    <t>Default Cmd Class</t>
  </si>
  <si>
    <t>100ths of local currency</t>
  </si>
  <si>
    <t>Amp-hrs (default)</t>
  </si>
  <si>
    <t>Watt-hrs</t>
  </si>
  <si>
    <t>Amp-hrs</t>
  </si>
  <si>
    <t>WhrRtg</t>
  </si>
  <si>
    <t>MinWhrRtg</t>
  </si>
  <si>
    <t>Supports Dynamic Reactive Current Support Mode</t>
  </si>
  <si>
    <t>Supports Frequency-Watt Emergency Mode</t>
  </si>
  <si>
    <t>Supports Volt-Watt Mode</t>
  </si>
  <si>
    <t>Supports Automatic Generation Control Mode</t>
  </si>
  <si>
    <t>Supports Frequency-Watt Smoothing Mode</t>
  </si>
  <si>
    <t>Supports Fixed Power Factor Mode</t>
  </si>
  <si>
    <t>Supports Power Factor Correction Mode</t>
  </si>
  <si>
    <t>Supported</t>
  </si>
  <si>
    <t>Not Supported</t>
  </si>
  <si>
    <t xml:space="preserve"> </t>
  </si>
  <si>
    <t>Used MESA name/description</t>
  </si>
  <si>
    <t>Used "Load or Generation" name</t>
  </si>
  <si>
    <t>System locked out</t>
  </si>
  <si>
    <t>System in local state</t>
  </si>
  <si>
    <t>System  not in local state</t>
  </si>
  <si>
    <t>System Communication Error</t>
  </si>
  <si>
    <t>System Has P1 Alarms</t>
  </si>
  <si>
    <t>System Has P2 Alarms</t>
  </si>
  <si>
    <t>System Has P3 Alarms</t>
  </si>
  <si>
    <t>No P1 Alarms Active</t>
  </si>
  <si>
    <t>No P2 Alarms Active</t>
  </si>
  <si>
    <t>No P3 Alarms Active</t>
  </si>
  <si>
    <t>New, from MESA alarm set</t>
  </si>
  <si>
    <t xml:space="preserve">Alarm: Active Communications Error </t>
  </si>
  <si>
    <t xml:space="preserve">Normal: No Active Communications Error </t>
  </si>
  <si>
    <t>Alarm: One or More P1 Alarms Active</t>
  </si>
  <si>
    <t>Alarm: One or More P2 Alarms Active</t>
  </si>
  <si>
    <t>Alarm: One or More P3 Alarms Active</t>
  </si>
  <si>
    <t xml:space="preserve">System Permission to Start </t>
  </si>
  <si>
    <t>System Permission to Stop</t>
  </si>
  <si>
    <t>Stop Permission Granted</t>
  </si>
  <si>
    <t>Start Permission Granted</t>
  </si>
  <si>
    <t>Start Permission Not Granted</t>
  </si>
  <si>
    <t>Stop Permission Not Granted</t>
  </si>
  <si>
    <t>Changed per item #36</t>
  </si>
  <si>
    <t>Included because mandatory. MESA will not implement,</t>
  </si>
  <si>
    <t>Note meters can be a measurement point</t>
  </si>
  <si>
    <t>.
.
.</t>
  </si>
  <si>
    <t>Meter #m Communication Error</t>
  </si>
  <si>
    <t>Emergency stop command (BO 02) has not been received.</t>
  </si>
  <si>
    <t>Not Starting Up</t>
  </si>
  <si>
    <t>Not Stopping</t>
  </si>
  <si>
    <t>Description made general</t>
  </si>
  <si>
    <t>Battery Bank #1 Communication Error</t>
  </si>
  <si>
    <t>Battery Bank #1 Is In Local Control Mode</t>
  </si>
  <si>
    <t>Battery Bank #1 Is DC Contactor Closed</t>
  </si>
  <si>
    <t>Battery Bank #1 Is Charging</t>
  </si>
  <si>
    <t>Battery Bank #1 Is Discharging</t>
  </si>
  <si>
    <t>Battery Bank #1 Over Temperature Alarm</t>
  </si>
  <si>
    <t>Battery Bank #1 Under Temperature Alarm</t>
  </si>
  <si>
    <t>Battery Bank #1 Over Charge Current Alarm</t>
  </si>
  <si>
    <t>Battery Bank #1 Over Discharge Current Alarm</t>
  </si>
  <si>
    <t>Battery Bank #1 Over Charge Current Warning</t>
  </si>
  <si>
    <t>Battery Bank #1 Over Discharge Current Warning</t>
  </si>
  <si>
    <t>Battery Bank #1 Voltage Imbalance Warning</t>
  </si>
  <si>
    <t>Battery Bank #1 Current Imbalance Warning</t>
  </si>
  <si>
    <t>Battery Bank #1 Over Voltage Alarm</t>
  </si>
  <si>
    <t>Battery Bank #1 Under Voltage Alarm</t>
  </si>
  <si>
    <t>Battery Bank #1 Over Voltage Warning</t>
  </si>
  <si>
    <t>Battery Bank #1 Under Voltage Warning</t>
  </si>
  <si>
    <t>Battery Bank #1 Contactor Failure</t>
  </si>
  <si>
    <t>Battery Bank #1 Fan Error</t>
  </si>
  <si>
    <t>Battery Bank #1 Ground Fault</t>
  </si>
  <si>
    <t>Battery Bank #1 Safety Fault</t>
  </si>
  <si>
    <t>Battery Bank #1 Other Alarm</t>
  </si>
  <si>
    <t>Battery Bank #1 Other Warning</t>
  </si>
  <si>
    <t>Battery Bank #1 Fire Alarm</t>
  </si>
  <si>
    <t>Battery Bank #1 Fire Supervisory Warning</t>
  </si>
  <si>
    <t>Battery Bank #1 Fire Trouble Warning</t>
  </si>
  <si>
    <t>Battery Bank #1 Fire Power Fault Warning</t>
  </si>
  <si>
    <t>Battery Bank #1 Chiller Alarm</t>
  </si>
  <si>
    <t>Battery Bank #1 Chiller Warning</t>
  </si>
  <si>
    <t>Battery Bank #1 Air Handler Alarm</t>
  </si>
  <si>
    <t>Battery Bank #1 Air Handler Warning</t>
  </si>
  <si>
    <t>Battery Bank #1 Fluid Alarm</t>
  </si>
  <si>
    <t>Battery Bank #1 Fluid Warning</t>
  </si>
  <si>
    <t>Battery Bank #1 Gas Alarm</t>
  </si>
  <si>
    <t>Battery Bank #1 Gas Warning</t>
  </si>
  <si>
    <t>Battery Bank #1 Electrolyte Alarm</t>
  </si>
  <si>
    <t>Battery Bank #1 Electrolyte Warning</t>
  </si>
  <si>
    <t>Battery Bank #1 Electrical Alarm</t>
  </si>
  <si>
    <t>Battery Bank #1 Electrical Warning</t>
  </si>
  <si>
    <t>Selected Schedule Repeat Weekly Sunday</t>
  </si>
  <si>
    <t>Selected Schedule Repeat Weekly Monday</t>
  </si>
  <si>
    <t>Selected Schedule Repeat Weekly Tuesday</t>
  </si>
  <si>
    <t>Selected Schedule Repeat Weekly Wednesday</t>
  </si>
  <si>
    <t>Selected Schedule Repeat Weekly Thursday</t>
  </si>
  <si>
    <t>Selected Schedule Repeat Weekly Friday</t>
  </si>
  <si>
    <t>Selected Schedule Repeat Weekly Saturday</t>
  </si>
  <si>
    <t>New, added per item 31</t>
  </si>
  <si>
    <t>Per item #36</t>
  </si>
  <si>
    <t>New, per item 40</t>
  </si>
  <si>
    <t>New, per item 42</t>
  </si>
  <si>
    <t>New, per item 41</t>
  </si>
  <si>
    <t>New, per item 44</t>
  </si>
  <si>
    <t>Battery Bank #1 Over Ambient Temperature Warning</t>
  </si>
  <si>
    <t>Battery Bank #1 Under Ambient Temperature Warning</t>
  </si>
  <si>
    <t>New, per item 49</t>
  </si>
  <si>
    <t>A</t>
  </si>
  <si>
    <t>S</t>
  </si>
  <si>
    <t>HM</t>
  </si>
  <si>
    <t>HB</t>
  </si>
  <si>
    <t>Battery Bank #b Communication Error</t>
  </si>
  <si>
    <t>Battery Bank #b Is In Local Control Mode</t>
  </si>
  <si>
    <t>Battery Bank #b Is DC Contactor Closed</t>
  </si>
  <si>
    <t>Battery Bank #b Is Charging</t>
  </si>
  <si>
    <t>Battery Bank #b Is Discharging</t>
  </si>
  <si>
    <t>Battery Bank #b Over Temperature Alarm</t>
  </si>
  <si>
    <t>Battery Bank #b Under Temperature Alarm</t>
  </si>
  <si>
    <t>Battery Bank #b Over Ambient Temperature Warning</t>
  </si>
  <si>
    <t>Battery Bank #b Under Ambient Temperature Warning</t>
  </si>
  <si>
    <t>Battery Bank #b Over Charge Current Alarm</t>
  </si>
  <si>
    <t>Battery Bank #b Over Discharge Current Alarm</t>
  </si>
  <si>
    <t>Battery Bank #b Over Charge Current Warning</t>
  </si>
  <si>
    <t>Battery Bank #b Over Discharge Current Warning</t>
  </si>
  <si>
    <t>Battery Bank #b Voltage Imbalance Warning</t>
  </si>
  <si>
    <t>Battery Bank #b Current Imbalance Warning</t>
  </si>
  <si>
    <t>Battery Bank #b Over Voltage Alarm</t>
  </si>
  <si>
    <t>Battery Bank #b Under Voltage Alarm</t>
  </si>
  <si>
    <t>Battery Bank #b Over Voltage Warning</t>
  </si>
  <si>
    <t>Battery Bank #b Under Voltage Warning</t>
  </si>
  <si>
    <t>Battery Bank #b Contactor Failure</t>
  </si>
  <si>
    <t>Battery Bank #b Fan Error</t>
  </si>
  <si>
    <t>Battery Bank #b Ground Fault</t>
  </si>
  <si>
    <t>Battery Bank #b Safety Fault</t>
  </si>
  <si>
    <t>Battery Bank #b Other Alarm</t>
  </si>
  <si>
    <t>Battery Bank #b Other Warning</t>
  </si>
  <si>
    <t>Battery Bank #b Fire Alarm</t>
  </si>
  <si>
    <t>Battery Bank #b Fire Supervisory Warning</t>
  </si>
  <si>
    <t>Battery Bank #b Fire Trouble Warning</t>
  </si>
  <si>
    <t>Battery Bank #b Fire Power Fault Warning</t>
  </si>
  <si>
    <t>Battery Bank #b Chiller Alarm</t>
  </si>
  <si>
    <t>Battery Bank #b Chiller Warning</t>
  </si>
  <si>
    <t>Battery Bank #b Air Handler Alarm</t>
  </si>
  <si>
    <t>Battery Bank #b Air Handler Warning</t>
  </si>
  <si>
    <t>Battery Bank #b Fluid Alarm</t>
  </si>
  <si>
    <t>Battery Bank #b Fluid Warning</t>
  </si>
  <si>
    <t>Battery Bank #b Gas Alarm</t>
  </si>
  <si>
    <t>Battery Bank #b Gas Warning</t>
  </si>
  <si>
    <t>Battery Bank #b Electrolyte Alarm</t>
  </si>
  <si>
    <t>Battery Bank #b Electrolyte Warning</t>
  </si>
  <si>
    <t>Battery Bank #b Electrical Alarm</t>
  </si>
  <si>
    <t>Battery Bank #b Electrical Warning</t>
  </si>
  <si>
    <t>Not Locked Out</t>
  </si>
  <si>
    <t>Non-Operational</t>
  </si>
  <si>
    <t>Initiate Start-up</t>
  </si>
  <si>
    <t>No Change</t>
  </si>
  <si>
    <t>Stop (Emergency)</t>
  </si>
  <si>
    <t>Enable Dynamic Reactive Current Support Mode</t>
  </si>
  <si>
    <t>Enable  Frequency-Watt Emergency Mode</t>
  </si>
  <si>
    <t>Enable Charge/Discharge Mode</t>
  </si>
  <si>
    <t>Enable Volt-Watt Mode</t>
  </si>
  <si>
    <t>Enable Automatic Generation Control Mode</t>
  </si>
  <si>
    <t>Enable Frequency-Watt Smoothing Mode</t>
  </si>
  <si>
    <t>Enable Fixed Power Factor Mode</t>
  </si>
  <si>
    <t>Enable Power Factor Correction Mode</t>
  </si>
  <si>
    <t>New, included for consistency i.e. each mode has a "Enable" status BO</t>
  </si>
  <si>
    <t>Supports Pricing Mode</t>
  </si>
  <si>
    <t>Per item #58</t>
  </si>
  <si>
    <t>New, added per item 56</t>
  </si>
  <si>
    <t>Enable Pricing Mode</t>
  </si>
  <si>
    <t>New, added per item #58</t>
  </si>
  <si>
    <t>Included because mandatory. Included per item 53</t>
  </si>
  <si>
    <t>Keep</t>
  </si>
  <si>
    <t>Was Mode of operation - pricing signal in old DNP3 points list</t>
  </si>
  <si>
    <t>Was Mode of Operation - Peak Power (Load) Limiting in older DNP3 points list</t>
  </si>
  <si>
    <t>Was Mode of Operation - Load / Generation Following in older DNP3 points list</t>
  </si>
  <si>
    <t>New, added per #item 60</t>
  </si>
  <si>
    <t>Enable Dynamic Volt-Watt Mode</t>
  </si>
  <si>
    <t>Added per item 60</t>
  </si>
  <si>
    <t>Set Selected Schedule Repeat
Weekly Sunday</t>
  </si>
  <si>
    <t>Set Selected Schedule Repeat
Weekly Monday</t>
  </si>
  <si>
    <t>Set Selected Schedule Repeat
Weekly Tuesday</t>
  </si>
  <si>
    <t>Set Selected Schedule Repeat
Weekly Wednesday</t>
  </si>
  <si>
    <t>Set Selected Schedule Repeat
Weekly Thursday</t>
  </si>
  <si>
    <t>Set Selected Schedule Repeat
Weekly Friday</t>
  </si>
  <si>
    <t>Set Selected Schedule Repeat
Weekly Saturday</t>
  </si>
  <si>
    <t>Do Not Repeat</t>
  </si>
  <si>
    <t>Keep per item #50</t>
  </si>
  <si>
    <t>DER connect/ disconnect switch</t>
  </si>
  <si>
    <t>Close Switch</t>
  </si>
  <si>
    <t>Open Switch</t>
  </si>
  <si>
    <t>N/A</t>
  </si>
  <si>
    <t>kVA</t>
  </si>
  <si>
    <t>System Start-up Status</t>
  </si>
  <si>
    <t>Added per item #105</t>
  </si>
  <si>
    <t>No schedule running</t>
  </si>
  <si>
    <t>At least one schedule running</t>
  </si>
  <si>
    <t>Schedule 1 Priority</t>
  </si>
  <si>
    <t>Number of possible schedules</t>
  </si>
  <si>
    <t>Schedule to Edit Selector</t>
  </si>
  <si>
    <t>Selected Schedule Identity</t>
  </si>
  <si>
    <t>Selected Schedule Priority</t>
  </si>
  <si>
    <t>Selected Schedule Repeat Interval</t>
  </si>
  <si>
    <t>Selected Schedule Repeat Interval Units</t>
  </si>
  <si>
    <t>Selected Schedule Validation Status</t>
  </si>
  <si>
    <t>Selected Schedule Number of Points</t>
  </si>
  <si>
    <t>Selected Schedule Point [2] Time Offset</t>
  </si>
  <si>
    <t>Selected Schedule Point [100] Time Offset</t>
  </si>
  <si>
    <t>Edate</t>
  </si>
  <si>
    <t>Sec</t>
  </si>
  <si>
    <t>Battery Bank #1 Battery State</t>
  </si>
  <si>
    <t>Battery Bank #1 State of Charge (%)</t>
  </si>
  <si>
    <t>Battery Bank #1 State of Health (%)</t>
  </si>
  <si>
    <t>Battery Bank #1 DC Bus Voltage (in Volts)</t>
  </si>
  <si>
    <t>Battery Bank #1 Current (in Amps)</t>
  </si>
  <si>
    <t>Battery Bank #1 Power (in kW)</t>
  </si>
  <si>
    <t>Battery Bank #1 Minimum Cell Voltage (in Volts)</t>
  </si>
  <si>
    <t>Battery Bank #1 Maximum Cell Voltage (in Volts)</t>
  </si>
  <si>
    <t>Battery Bank #1 Minimum Cell Temperature</t>
  </si>
  <si>
    <t>Battery Bank #1 Maximum Cell Temperature</t>
  </si>
  <si>
    <t>Battery Bank #1 Charge Current Limit (in Amps)</t>
  </si>
  <si>
    <t>Battery Bank #1 Discharge Current Limit (in Amps)</t>
  </si>
  <si>
    <t>Battery Bank #1 Maximum Voltage Limit (in Volts)</t>
  </si>
  <si>
    <t>Battery Bank #1 Minimum Voltage Limit (in Volts)</t>
  </si>
  <si>
    <t>Battery Bank #1 Connected String Count</t>
  </si>
  <si>
    <t>Battery Bank #1 Outside Ambient Temperature</t>
  </si>
  <si>
    <t>Pct</t>
  </si>
  <si>
    <t>kW</t>
  </si>
  <si>
    <t>Deg C</t>
  </si>
  <si>
    <t>kVAR</t>
  </si>
  <si>
    <t>Hertz</t>
  </si>
  <si>
    <t>Not Moving</t>
  </si>
  <si>
    <t>DER connect/ disconnect  switch  movement status</t>
  </si>
  <si>
    <t>Keep, added second BI as DNP3 level 2 does not support double bit binaries</t>
  </si>
  <si>
    <t>Status of storage for Battery #1</t>
  </si>
  <si>
    <t>External Battery #1 voltage (between battery charger and battery) is too high</t>
  </si>
  <si>
    <t>External Battery #1 voltage (between battery charger and battery) is too low</t>
  </si>
  <si>
    <t>Internal Battery #1 voltage is too low</t>
  </si>
  <si>
    <t>Internal Battery #1 voltage is too high</t>
  </si>
  <si>
    <t>Status of storage for Battery #b</t>
  </si>
  <si>
    <t>External Battery #b voltage (between battery charger and battery) is too high</t>
  </si>
  <si>
    <t>External Battery #b voltage (between battery charger and battery) is too low</t>
  </si>
  <si>
    <t>Internal Battery #b voltage is too low</t>
  </si>
  <si>
    <t>Internal Battery #b voltage is too high</t>
  </si>
  <si>
    <t>Vendor Specific Points</t>
  </si>
  <si>
    <t>Fixed error - missing from basic profile</t>
  </si>
  <si>
    <t>Supports Dynamic Volt-Watt Mode</t>
  </si>
  <si>
    <t>DER connect/ disconnect switch open/close status</t>
  </si>
  <si>
    <t>System lnot locked out</t>
  </si>
  <si>
    <t>Alarm: Communications error exists in the ESS</t>
  </si>
  <si>
    <t xml:space="preserve">New, added as corresponding BI </t>
  </si>
  <si>
    <t>Start command has been received.</t>
  </si>
  <si>
    <t>System Set Lockout State</t>
  </si>
  <si>
    <t>System Permission to Start Status</t>
  </si>
  <si>
    <t>System Permission to Stop Status</t>
  </si>
  <si>
    <t>Is this really a status, not a command?</t>
  </si>
  <si>
    <t xml:space="preserve">Added as corresponding BI </t>
  </si>
  <si>
    <t>Disable</t>
  </si>
  <si>
    <t>Enable</t>
  </si>
  <si>
    <t>Lock Out</t>
  </si>
  <si>
    <t>GeStatSSL</t>
  </si>
  <si>
    <t>GeModSSL</t>
  </si>
  <si>
    <t>#SClosedIIC</t>
  </si>
  <si>
    <t>#SAlarGGF</t>
  </si>
  <si>
    <t>#SWarninACACD</t>
  </si>
  <si>
    <t>#SWarninDCDCD</t>
  </si>
  <si>
    <t>#SWarninGGD</t>
  </si>
  <si>
    <t>#SWarninCCO</t>
  </si>
  <si>
    <t>#SWarninMMS</t>
  </si>
  <si>
    <t>#SAlarMML</t>
  </si>
  <si>
    <t>#SFailurHHT</t>
  </si>
  <si>
    <t>EtModBBC</t>
  </si>
  <si>
    <t>EtCloseBBC</t>
  </si>
  <si>
    <t>EtCharginBBI</t>
  </si>
  <si>
    <t>EtDischarginBBI</t>
  </si>
  <si>
    <t>EtAlarBBT</t>
  </si>
  <si>
    <t>EtWarninBBT</t>
  </si>
  <si>
    <t>EtAlarBBC</t>
  </si>
  <si>
    <t>EtWarninBBC</t>
  </si>
  <si>
    <t>EtWarninBBI</t>
  </si>
  <si>
    <t>EtBBV</t>
  </si>
  <si>
    <t>EtAlarBBV</t>
  </si>
  <si>
    <t>EtWarninBBV</t>
  </si>
  <si>
    <t>EtFaiBBC</t>
  </si>
  <si>
    <t>EtErroBBF</t>
  </si>
  <si>
    <t>EtFaulBBG</t>
  </si>
  <si>
    <t>EtFaulBBS</t>
  </si>
  <si>
    <t>EtAlarBBO</t>
  </si>
  <si>
    <t>EtWarningBBO</t>
  </si>
  <si>
    <t>EtAlarBBF</t>
  </si>
  <si>
    <t>EtWarninBBS</t>
  </si>
  <si>
    <t>EtBBT</t>
  </si>
  <si>
    <t>EtWarninBBF</t>
  </si>
  <si>
    <t>EtAlarmBBC</t>
  </si>
  <si>
    <t>EtWarniBBC</t>
  </si>
  <si>
    <t>EtABBH</t>
  </si>
  <si>
    <t>EtWBBH</t>
  </si>
  <si>
    <t>EtWarningBBF</t>
  </si>
  <si>
    <t>EtAlarBBG</t>
  </si>
  <si>
    <t>EtWarninBBG</t>
  </si>
  <si>
    <t>EtABBE</t>
  </si>
  <si>
    <t>EtWBBE</t>
  </si>
  <si>
    <t>EtAlBBE</t>
  </si>
  <si>
    <t>EtWaBBE</t>
  </si>
  <si>
    <t>Per item 65</t>
  </si>
  <si>
    <t>Was Mode of operation - maintaining fixed power factor in older DNP3 point list</t>
  </si>
  <si>
    <t>Per item 67</t>
  </si>
  <si>
    <t>Freq-Watt Emergency Target Frequency</t>
  </si>
  <si>
    <t>Freq-Watt Emergency Lower Outer Limit</t>
  </si>
  <si>
    <t>Freq-Watt Emergency Lower Inner Limit</t>
  </si>
  <si>
    <t>Freq-Watt Emergency Upper Outer Limit</t>
  </si>
  <si>
    <t>Freq-Watt Emergency Upper Inner Limit</t>
  </si>
  <si>
    <t>Freq-Watt Emergency Violation Response Delay</t>
  </si>
  <si>
    <t>Freq-Watt Emergency Healthy Response Delay</t>
  </si>
  <si>
    <t>Freq-Watt Emergency SoC Target</t>
  </si>
  <si>
    <t>Freq-Watt Emergency SoC Restoration Rate</t>
  </si>
  <si>
    <t>Freq-Watt Emergency Time Window</t>
  </si>
  <si>
    <t>Freq-Watt Emergency Ramp Up Time</t>
  </si>
  <si>
    <t>Freq-Watt Emergency Timeout Period</t>
  </si>
  <si>
    <t>Freq-Watt Emergency Ramp Down Time</t>
  </si>
  <si>
    <t>MS</t>
  </si>
  <si>
    <t>Peak Power Limiting Time Window</t>
  </si>
  <si>
    <t>Peak Power Limiting Ramp Up Time</t>
  </si>
  <si>
    <t>Peak Power Limiting Timeout Period</t>
  </si>
  <si>
    <t>Peak Power Limiting Ramp Down Time</t>
  </si>
  <si>
    <t>New, from MESA set of DNP3 points</t>
  </si>
  <si>
    <t>New, listed as "To Do" item in MESA set of points</t>
  </si>
  <si>
    <t>Volt-Watt Signal Meter ID</t>
  </si>
  <si>
    <t>Volt-Watt Watt Gradient</t>
  </si>
  <si>
    <t>Volt-Watt Lower Limit</t>
  </si>
  <si>
    <t>Volt-Watt Upper Limit</t>
  </si>
  <si>
    <t>Volt-Watt Filter Time (Seconds)</t>
  </si>
  <si>
    <t>Volt-Watt Time Window</t>
  </si>
  <si>
    <t>Volt-Watt Ramp Up Time</t>
  </si>
  <si>
    <t>Volt-Watt Timeout Period</t>
  </si>
  <si>
    <t>Volt-Watt Ramp Down Time</t>
  </si>
  <si>
    <t>AGC Signal Value</t>
  </si>
  <si>
    <t>Per Unit</t>
  </si>
  <si>
    <t>AGC Signal Interval</t>
  </si>
  <si>
    <t>AGC Minimum Average SOC</t>
  </si>
  <si>
    <t>AGC Maximum Average SOC</t>
  </si>
  <si>
    <t>AGC Time Window</t>
  </si>
  <si>
    <t>AGC Ramp Up Time</t>
  </si>
  <si>
    <t>AGC Timeout Period</t>
  </si>
  <si>
    <t>AGC Ramp Down Time</t>
  </si>
  <si>
    <t xml:space="preserve">X
</t>
  </si>
  <si>
    <r>
      <rPr>
        <b/>
        <sz val="9"/>
        <color indexed="8"/>
        <rFont val="Arial"/>
        <family val="2"/>
      </rPr>
      <t xml:space="preserve">Dynamic Volt-Watt Gradient. </t>
    </r>
    <r>
      <rPr>
        <sz val="9"/>
        <color indexed="8"/>
        <rFont val="Arial"/>
        <family val="2"/>
      </rPr>
      <t xml:space="preserve"> Signed unit-less quantity that establishes the ratio of additional Watts supplied (expressed in terms of % DRCT.WMax) to the present difference from the moving average voltage (expressed as % DRCT.VRef).</t>
    </r>
  </si>
  <si>
    <r>
      <rPr>
        <b/>
        <sz val="9"/>
        <color indexed="8"/>
        <rFont val="Arial"/>
        <family val="2"/>
      </rPr>
      <t>Dynamic Volt-Watt Timeout period</t>
    </r>
    <r>
      <rPr>
        <sz val="9"/>
        <color indexed="8"/>
        <rFont val="Arial"/>
        <family val="2"/>
      </rPr>
      <t xml:space="preserve"> </t>
    </r>
  </si>
  <si>
    <t>In the basic profile &lt;1&gt; was the only value permitted.</t>
  </si>
  <si>
    <r>
      <rPr>
        <b/>
        <sz val="9"/>
        <color indexed="8"/>
        <rFont val="Arial"/>
        <family val="2"/>
      </rPr>
      <t>Dynamic Reactive Current Support Gradient for Sag</t>
    </r>
    <r>
      <rPr>
        <sz val="9"/>
        <color indexed="8"/>
        <rFont val="Arial"/>
        <family val="2"/>
      </rPr>
      <t>s.  This is the percentage of the rated current (DRAT.ARtg) to apply capacitively per percentage of the negative deviation from the moving average voltage (RDGS.Av).   It is a ratio of percent and is therefore unitless.</t>
    </r>
  </si>
  <si>
    <r>
      <rPr>
        <b/>
        <sz val="9"/>
        <color indexed="8"/>
        <rFont val="Arial"/>
        <family val="2"/>
      </rPr>
      <t>Dynamic Reactive Current Support Gradient for Swells .</t>
    </r>
    <r>
      <rPr>
        <sz val="9"/>
        <color indexed="8"/>
        <rFont val="Arial"/>
        <family val="2"/>
      </rPr>
      <t xml:space="preserve"> Percentage of the rated current (DRAT.ARtg) to apply inductively per percentage of the positive deviation from the moving average voltage (RDGS.Av).   It is a ratio of percent and is therefore unitless.</t>
    </r>
  </si>
  <si>
    <r>
      <rPr>
        <b/>
        <sz val="9"/>
        <color indexed="8"/>
        <rFont val="Arial"/>
        <family val="2"/>
      </rPr>
      <t>Dynamic Reactive Current Support Filter Time</t>
    </r>
    <r>
      <rPr>
        <sz val="9"/>
        <color indexed="8"/>
        <rFont val="Arial"/>
        <family val="2"/>
      </rPr>
      <t xml:space="preserve"> for Moving Average Voltage (RDGS.VAv) used to determine amount of dynamic reactive current support</t>
    </r>
  </si>
  <si>
    <r>
      <rPr>
        <b/>
        <sz val="9"/>
        <color indexed="8"/>
        <rFont val="Arial"/>
        <family val="2"/>
      </rPr>
      <t>Dynamic Reactive Current Support Block Zone Time.</t>
    </r>
    <r>
      <rPr>
        <sz val="9"/>
        <color indexed="8"/>
        <rFont val="Arial"/>
        <family val="2"/>
      </rPr>
      <t xml:space="preserve"> Time in milliseconds from the beginning of any "sag" event, before which dynamic reactive current support will always continue, regardless of
how low voltage may sag.</t>
    </r>
  </si>
  <si>
    <r>
      <rPr>
        <b/>
        <sz val="9"/>
        <color indexed="8"/>
        <rFont val="Arial"/>
        <family val="2"/>
      </rPr>
      <t>Dynamic Reactive Current Support Hold Time.</t>
    </r>
    <r>
      <rPr>
        <sz val="9"/>
        <color indexed="8"/>
        <rFont val="Arial"/>
        <family val="2"/>
      </rPr>
      <t xml:space="preserve">   When the voltage returns to within the deadband limits (RDGS.dbVMin annd RDGS.dbVMax) for this length of time (measured in milliseconds), the "sag" or "swell" event is considered to be over.  Reactive current support ends, frozen values are unfrozen, and a new event can begin.</t>
    </r>
  </si>
  <si>
    <r>
      <rPr>
        <b/>
        <sz val="9"/>
        <color indexed="8"/>
        <rFont val="Arial"/>
        <family val="2"/>
      </rPr>
      <t>Dynamic Reactive Current Support</t>
    </r>
    <r>
      <rPr>
        <sz val="9"/>
        <color indexed="8"/>
        <rFont val="Arial"/>
        <family val="2"/>
      </rPr>
      <t xml:space="preserve"> Hysteresis Block Zone Voltage for applying dynamic reactive current support. This is a percentage of the nominal voltage (DRCT.VRef).   After being blocked, reactive current support shall not resume until the voltage has been above BlkZnV + HysBlkZnV.</t>
    </r>
  </si>
  <si>
    <r>
      <rPr>
        <b/>
        <sz val="9"/>
        <color theme="1"/>
        <rFont val="Arial"/>
        <family val="2"/>
      </rPr>
      <t>Dynamic Reactive Current Support Block Zone Voltage</t>
    </r>
    <r>
      <rPr>
        <sz val="9"/>
        <color theme="1"/>
        <rFont val="Arial"/>
        <family val="2"/>
      </rPr>
      <t>.Percentage of the nominal voltage (DRCT.VRef) below which no reactive current support shall be applied.</t>
    </r>
  </si>
  <si>
    <t>Power Factor Correction Average PF Target</t>
  </si>
  <si>
    <t>Power Factor Correction Lower PF Limit</t>
  </si>
  <si>
    <t>Power Factor Correction Upper PF Limit</t>
  </si>
  <si>
    <t>Power Factor Correction Time Window</t>
  </si>
  <si>
    <t>Power Factor Correction Ramp Up Time</t>
  </si>
  <si>
    <t>Power Factor Correction Timeout Period</t>
  </si>
  <si>
    <t>Power Factor Correction Ramp Down Time</t>
  </si>
  <si>
    <r>
      <t>Pricing Mode Setpoint.</t>
    </r>
    <r>
      <rPr>
        <sz val="9"/>
        <color indexed="8"/>
        <rFont val="Arial"/>
        <family val="2"/>
      </rPr>
      <t xml:space="preserve">  Hundredths of local currency per Kilowatt-Hr.</t>
    </r>
  </si>
  <si>
    <t xml:space="preserve">Pricing Mode Time window </t>
  </si>
  <si>
    <t xml:space="preserve">Pricing Mode Timeout period </t>
  </si>
  <si>
    <t>Supports Charge/Discharge Mode</t>
  </si>
  <si>
    <r>
      <rPr>
        <b/>
        <sz val="9"/>
        <color theme="1"/>
        <rFont val="Arial"/>
        <family val="2"/>
      </rPr>
      <t>Charge/Discharge</t>
    </r>
    <r>
      <rPr>
        <sz val="9"/>
        <color theme="1"/>
        <rFont val="Arial"/>
        <family val="2"/>
      </rPr>
      <t xml:space="preserve"> VAr Action to take when switching between charging and discharging:
     &lt;0&gt; Reserved
     &lt;1&gt; Reverse producing/absorbing Vars when changing betweeen charging and discharging (go to diagonal quadrant Q1/Q3 or Q2/Q4)
     &lt;2&gt; Do not reverse producing/absorbing Vars (go to adjacent quadrant Q1/Q2 or Q3/Q4)</t>
    </r>
  </si>
  <si>
    <r>
      <t>Fixed Power Factor Setpoint.</t>
    </r>
    <r>
      <rPr>
        <sz val="9"/>
        <color indexed="8"/>
        <rFont val="Arial"/>
        <family val="2"/>
      </rPr>
      <t xml:space="preserve">  Meaning of sign varies depending on convention and quadrant selection settings.</t>
    </r>
  </si>
  <si>
    <r>
      <rPr>
        <b/>
        <sz val="9"/>
        <color theme="1"/>
        <rFont val="Arial"/>
        <family val="2"/>
      </rPr>
      <t>Fixed Power Factor</t>
    </r>
    <r>
      <rPr>
        <sz val="9"/>
        <color theme="1"/>
        <rFont val="Arial"/>
        <family val="2"/>
      </rPr>
      <t xml:space="preserve"> Sign convention:
&lt;1&gt;  IEC – active power
&lt;2&gt; IEEE – lead/lag
</t>
    </r>
  </si>
  <si>
    <t>Frequency scaling is .001 Hz per item #69</t>
  </si>
  <si>
    <t>Not mapped.  Selects which instance of FSCH  is currently visible.</t>
  </si>
  <si>
    <t>New IEC 61850 name and logical node. Combined MESA and existing DNP3 forming superset of types.</t>
  </si>
  <si>
    <t>varies</t>
  </si>
  <si>
    <t>WMaxLimPct, DRCT.PkWLim</t>
  </si>
  <si>
    <t>PairArray.CrvPts[100].yVal</t>
  </si>
  <si>
    <t>PairArray.CrvPts[100].xVal</t>
  </si>
  <si>
    <t>Battery level per item #89</t>
  </si>
  <si>
    <t>Note: If system is not in either local or lockout state, then it is in remote.</t>
  </si>
  <si>
    <t xml:space="preserve">"Local" term used rather than "maintenance".  </t>
  </si>
  <si>
    <t>Set DER System Automatic State</t>
  </si>
  <si>
    <r>
      <rPr>
        <b/>
        <sz val="9"/>
        <color indexed="8"/>
        <rFont val="Arial"/>
        <family val="2"/>
      </rPr>
      <t xml:space="preserve">Curve Decreasing Max Ramp Rate. </t>
    </r>
    <r>
      <rPr>
        <sz val="9"/>
        <color indexed="8"/>
        <rFont val="Arial"/>
        <family val="2"/>
      </rPr>
      <t>The maximum rate at which the dependent value (output, Y-Value) may be reduced in response to changes in the independent value (input, X-Value).  This is represented in terms of % of Reference value (e.g. WMax) per minute .</t>
    </r>
  </si>
  <si>
    <r>
      <rPr>
        <b/>
        <sz val="9"/>
        <color indexed="8"/>
        <rFont val="Arial"/>
        <family val="2"/>
      </rPr>
      <t>Curve Increasing Max Ramp Rate.</t>
    </r>
    <r>
      <rPr>
        <sz val="9"/>
        <color indexed="8"/>
        <rFont val="Arial"/>
        <family val="2"/>
      </rPr>
      <t xml:space="preserve">  The maximum rate at which the dependent value (output, Y-Value) may be reduced in response to changes in the independent value (input, X-Value).  This restriction is applied after the low-pass filter. This value is represented in terms of % of Reference value (e.g. WMax) per minute .</t>
    </r>
  </si>
  <si>
    <r>
      <rPr>
        <b/>
        <sz val="9"/>
        <color indexed="8"/>
        <rFont val="Arial"/>
        <family val="2"/>
      </rPr>
      <t xml:space="preserve">Curve Release Max Ramp Rate. </t>
    </r>
    <r>
      <rPr>
        <sz val="9"/>
        <color indexed="8"/>
        <rFont val="Arial"/>
        <family val="2"/>
      </rPr>
      <t xml:space="preserve"> The maximum rate at which the dependent value (ouput, Y-Value) may be increased after releasing the frozen value of snap shot function. This restriction is applied after the low-pass filter.  This value is represented in terms of % of Reference value (e.g. WMax) per minute.</t>
    </r>
  </si>
  <si>
    <r>
      <rPr>
        <b/>
        <sz val="9"/>
        <color indexed="8"/>
        <rFont val="Arial"/>
        <family val="2"/>
      </rPr>
      <t>Curve Dependent Variable Snapshot Start.</t>
    </r>
    <r>
      <rPr>
        <sz val="9"/>
        <color indexed="8"/>
        <rFont val="Arial"/>
        <family val="2"/>
      </rPr>
      <t xml:space="preserve"> Deviation from nominal value of the independent variable (X-Value, e.g. Frequency) at which to take a snapshot of the dependent variable (e.g. WRef) and start constraining the output ( e.g. Watts).  Currently only used with Independent Value Units of &lt;223&gt; Frequency Deviation.</t>
    </r>
  </si>
  <si>
    <r>
      <rPr>
        <b/>
        <sz val="9"/>
        <color indexed="8"/>
        <rFont val="Arial"/>
        <family val="2"/>
      </rPr>
      <t xml:space="preserve">Curve Dependent Variable Snapshot Stop.  </t>
    </r>
    <r>
      <rPr>
        <sz val="9"/>
        <color indexed="8"/>
        <rFont val="Arial"/>
        <family val="2"/>
      </rPr>
      <t xml:space="preserve"> Deviation from nominal value of the independent variable (X-Value, e.g. Frequency) at which to release the output (Y-Value,  e.g. Watts).  Currently only used with Independent Curve Units of &lt;223&gt; Frequency Deviation.</t>
    </r>
  </si>
  <si>
    <r>
      <rPr>
        <b/>
        <sz val="9"/>
        <color indexed="8"/>
        <rFont val="Arial"/>
        <family val="2"/>
      </rPr>
      <t xml:space="preserve">Curve Dependent Variable Snapshot Reference. </t>
    </r>
    <r>
      <rPr>
        <sz val="9"/>
        <color indexed="8"/>
        <rFont val="Arial"/>
        <family val="2"/>
      </rPr>
      <t xml:space="preserve"> This is the snapshot value of the dependent variable (Y-Value, e.g. Watts) stored when the independent variable (X-Value, e.g. Frequency) reaches a threshold value.  Currently only used with Curve Mode Type &lt;223&gt; Frequency Deviation.</t>
    </r>
  </si>
  <si>
    <r>
      <rPr>
        <b/>
        <sz val="9"/>
        <color indexed="8"/>
        <rFont val="Arial"/>
        <family val="2"/>
      </rPr>
      <t>Curve Edit Selector</t>
    </r>
    <r>
      <rPr>
        <sz val="9"/>
        <color indexed="8"/>
        <rFont val="Arial"/>
        <family val="2"/>
      </rPr>
      <t xml:space="preserve">
Writing to this point selects which of the curves  can currently be viewed and changed. </t>
    </r>
  </si>
  <si>
    <t>Curve Number of Points</t>
  </si>
  <si>
    <t>Curve Maximum Number of Points</t>
  </si>
  <si>
    <t>Curve Point 1 X-Value</t>
  </si>
  <si>
    <t>Curve Point 1 Y-Value</t>
  </si>
  <si>
    <t>Curve Point 2 X-Value</t>
  </si>
  <si>
    <t>Curve Point 2 Y-Value</t>
  </si>
  <si>
    <t>Curve Time Window</t>
  </si>
  <si>
    <t>Curve Ramp Time</t>
  </si>
  <si>
    <t>Curve Revert Time</t>
  </si>
  <si>
    <r>
      <rPr>
        <b/>
        <sz val="9"/>
        <color indexed="8"/>
        <rFont val="Arial"/>
        <family val="2"/>
      </rPr>
      <t>Curve Time Constant</t>
    </r>
    <r>
      <rPr>
        <sz val="9"/>
        <color indexed="8"/>
        <rFont val="Arial"/>
        <family val="2"/>
      </rPr>
      <t>. Time constant of the low-pass filter to be applied to the output of the Curve, in seconds.  This is the 3T (tau) value specifying the time at which a step change of the  Dependent Variable (e.g. Watts) will settle to 95% of the final value.</t>
    </r>
  </si>
  <si>
    <t>Battery #1 Maximum charge voltage</t>
  </si>
  <si>
    <t>Battery #1 Internal voltage – high threshold</t>
  </si>
  <si>
    <t>Battery #1 Internal voltage – low threshold</t>
  </si>
  <si>
    <t>Battery #b Maximum charge voltage</t>
  </si>
  <si>
    <t>Battery #b External  voltage (between battery charger and battery) – high threshold</t>
  </si>
  <si>
    <t>Battery #b External battery voltage (between battery charger and battery) – low threshold</t>
  </si>
  <si>
    <t>Battery #b Internal voltage – high threshold</t>
  </si>
  <si>
    <t>Battery #b Internal voltage – low threshold</t>
  </si>
  <si>
    <t>Curve X-Value, Y-Value pairs for curve points 3 -99</t>
  </si>
  <si>
    <t>Pricing Mode Ramp Up Time</t>
  </si>
  <si>
    <t>Pricing Mode Ramp Down Time</t>
  </si>
  <si>
    <t>Per item 70</t>
  </si>
  <si>
    <t>Per item 65, and item 70</t>
  </si>
  <si>
    <t>Moved per item 73.</t>
  </si>
  <si>
    <t>Battery point and moved from AO's per item 77.</t>
  </si>
  <si>
    <r>
      <rPr>
        <b/>
        <sz val="9"/>
        <color indexed="8"/>
        <rFont val="Arial"/>
        <family val="2"/>
      </rPr>
      <t>Dynamic Reactive Current Support Deadband Minimum Voltage</t>
    </r>
    <r>
      <rPr>
        <sz val="9"/>
        <color indexed="8"/>
        <rFont val="Arial"/>
        <family val="2"/>
      </rPr>
      <t>.  Percentage of the nominal voltage (DRCT.Vref), measured from the moving average voltage (RDGS.VAv).  Support is no longer applied when the voltage stays above this value for the length of the Hold Time.</t>
    </r>
  </si>
  <si>
    <r>
      <rPr>
        <b/>
        <sz val="9"/>
        <color indexed="8"/>
        <rFont val="Arial"/>
        <family val="2"/>
      </rPr>
      <t>Dynamic Reactive Current Support Deadband Maximum Voltage</t>
    </r>
    <r>
      <rPr>
        <sz val="9"/>
        <color indexed="8"/>
        <rFont val="Arial"/>
        <family val="2"/>
      </rPr>
      <t xml:space="preserve"> when applying reactive current support.  Percentage of the nominal voltage (DRCT.Vref), measured from the moving average voltage (RDGS.VAv).  Support is no longer applied when the voltage stays below this value for the length of the Hold Time.</t>
    </r>
  </si>
  <si>
    <t>Charge/Discharge Time Window</t>
  </si>
  <si>
    <t>Charge/Discharge Timeout Period</t>
  </si>
  <si>
    <r>
      <rPr>
        <b/>
        <sz val="9"/>
        <color theme="1"/>
        <rFont val="Arial"/>
        <family val="2"/>
      </rPr>
      <t>Reference for Reactive Power Setpoints.</t>
    </r>
    <r>
      <rPr>
        <sz val="9"/>
        <color theme="1"/>
        <rFont val="Arial"/>
        <family val="2"/>
      </rPr>
      <t xml:space="preserve">  Selects which setpoint is active.  Default is &lt;3&gt;.  Also specifies whether Watts or VARs take precedence when providing reactive current support.  If set to &lt;3&gt;, generating Watts has precedence.  At any other setting, reactive current has precedence.
     &lt;0&gt; Not applicable / Unknown
     &lt;1&gt; Percent of Maximum Active Power (WMax)
     &lt;2&gt; Percent of Maximum Reactive Power (VArMax)
     &lt;3&gt; Percent of Available Reactive Power (VArAval)</t>
    </r>
  </si>
  <si>
    <r>
      <rPr>
        <b/>
        <sz val="9"/>
        <color theme="1"/>
        <rFont val="Arial"/>
        <family val="2"/>
      </rPr>
      <t>Peak Power Limiting Power Limit</t>
    </r>
    <r>
      <rPr>
        <sz val="9"/>
        <color theme="1"/>
        <rFont val="Arial"/>
        <family val="2"/>
      </rPr>
      <t>. Target value of the reference load power (MMXN2.Watt). The inverter shall discharge Watts to ensure the reference load does not exceed this limit.</t>
    </r>
  </si>
  <si>
    <r>
      <rPr>
        <b/>
        <sz val="9"/>
        <color theme="1"/>
        <rFont val="Arial"/>
        <family val="2"/>
      </rPr>
      <t>Dynamic Volt-Watt Lower Deadband</t>
    </r>
    <r>
      <rPr>
        <sz val="9"/>
        <color theme="1"/>
        <rFont val="Arial"/>
        <family val="2"/>
      </rPr>
      <t>.  Percentage of the nominal voltage (DRCT.Vref) measured below the moving average voltage.  If the present voltage is above this value, no additional Watts shall be supplied.</t>
    </r>
  </si>
  <si>
    <r>
      <rPr>
        <b/>
        <sz val="9"/>
        <color theme="1"/>
        <rFont val="Arial"/>
        <family val="2"/>
      </rPr>
      <t>Dynamic Volt-Watt Upper Deadband.</t>
    </r>
    <r>
      <rPr>
        <sz val="9"/>
        <color theme="1"/>
        <rFont val="Arial"/>
        <family val="2"/>
      </rPr>
      <t xml:space="preserve">  Percentage of the nominal voltage (DRCT.Vref) measured above the moving average voltage.  If the present voltage is below this value, no additional Watts shall be supplied.</t>
    </r>
  </si>
  <si>
    <r>
      <rPr>
        <b/>
        <sz val="9"/>
        <color theme="1"/>
        <rFont val="Arial"/>
        <family val="2"/>
      </rPr>
      <t>Fixed Power Factor</t>
    </r>
    <r>
      <rPr>
        <sz val="9"/>
        <color theme="1"/>
        <rFont val="Arial"/>
        <family val="2"/>
      </rPr>
      <t xml:space="preserve"> </t>
    </r>
    <r>
      <rPr>
        <b/>
        <sz val="9"/>
        <color theme="1"/>
        <rFont val="Arial"/>
        <family val="2"/>
      </rPr>
      <t>Reactive Power Sign</t>
    </r>
    <r>
      <rPr>
        <sz val="9"/>
        <color theme="1"/>
        <rFont val="Arial"/>
        <family val="2"/>
      </rPr>
      <t xml:space="preserve">
   &lt;0&gt; = Always Positive
   &lt;1&gt; = Always Negative
   &lt;2&gt; = Follows Power Factor</t>
    </r>
  </si>
  <si>
    <r>
      <rPr>
        <b/>
        <sz val="9"/>
        <color theme="1"/>
        <rFont val="Arial"/>
        <family val="2"/>
      </rPr>
      <t>Requested Settings Group</t>
    </r>
    <r>
      <rPr>
        <sz val="9"/>
        <color theme="1"/>
        <rFont val="Arial"/>
        <family val="2"/>
      </rPr>
      <t xml:space="preserve">
    &lt;0&gt; Not Used
    &lt;1&gt; Unspecified / Autonomously Determined (see BO Enable Sensed Grid Config Detection)
    &lt;2&gt; Factory Configuration
    &lt;3&gt; Default Configuration / Comms Lost
    &lt;4&gt; Normal Grid-Connected Configuration
    &lt;5&gt; Islanded Condition 1 (small, local island)
    &lt;6&gt; Islanded Condition 2 (larger, area island)
    &lt;7&gt; Islanded Condition 3 (largest, regional island)
    &lt;8&gt; 1st Alternate Grid-Connected Configuration
    &lt;9&gt; 2nd Alternate Grid-Connected Configuration
    &lt;10&gt; 3rd Alternate Grid-Connected Configuration
    &lt;11-255&gt; Reserved for future assignment</t>
    </r>
  </si>
  <si>
    <r>
      <rPr>
        <b/>
        <sz val="9"/>
        <color theme="1"/>
        <rFont val="Arial"/>
        <family val="2"/>
      </rPr>
      <t>Settings Group Being Edited</t>
    </r>
    <r>
      <rPr>
        <sz val="9"/>
        <color theme="1"/>
        <rFont val="Arial"/>
        <family val="2"/>
      </rPr>
      <t xml:space="preserve">
    &lt;0&gt; Not Used
    &lt;1&gt; Unspecified / Autonomously Determined (see BO Enable Sensed Grid Config Detection)
    &lt;2&gt; Factory Configuration
    &lt;3&gt; Default Configuration / Comms Lost
    &lt;4&gt; Normal Grid-Connected Configuration
    &lt;5&gt; Islanded Condition 1 (small, local island)
    &lt;6&gt; Islanded Condition 2 (larger, area island)
    &lt;7&gt; Islanded Condition 3 (largest, regional island)
    &lt;8&gt; 1st Alternate Grid-Connected Configuration
    &lt;9&gt; 2nd Alternate Grid-Connected Configuration
    &lt;10&gt; 3rd Alternate Grid-Connected Configuration
    &lt;11-255&gt; Reserved for future assignment</t>
    </r>
  </si>
  <si>
    <r>
      <rPr>
        <b/>
        <sz val="9"/>
        <color theme="1"/>
        <rFont val="Arial"/>
        <family val="2"/>
      </rPr>
      <t>Battery #1 Setpoint for maximum State of Charge</t>
    </r>
    <r>
      <rPr>
        <sz val="9"/>
        <color theme="1"/>
        <rFont val="Arial"/>
        <family val="2"/>
      </rPr>
      <t xml:space="preserve"> (percent full)</t>
    </r>
  </si>
  <si>
    <r>
      <rPr>
        <b/>
        <sz val="9"/>
        <color theme="1"/>
        <rFont val="Arial"/>
        <family val="2"/>
      </rPr>
      <t>Battery #1 Setpoint for Watt-hrs Capacity Rating</t>
    </r>
    <r>
      <rPr>
        <sz val="9"/>
        <color theme="1"/>
        <rFont val="Arial"/>
        <family val="2"/>
      </rPr>
      <t xml:space="preserve"> - The useable capacity of the storage system in Watt-hrs.  Use if BO Storage Limit Units is set to Watt-hrs.</t>
    </r>
  </si>
  <si>
    <r>
      <rPr>
        <b/>
        <sz val="9"/>
        <color theme="1"/>
        <rFont val="Arial"/>
        <family val="2"/>
      </rPr>
      <t>Battery #1 Setpoint for Watt-hrs Storage Reserve</t>
    </r>
    <r>
      <rPr>
        <sz val="9"/>
        <color theme="1"/>
        <rFont val="Arial"/>
        <family val="2"/>
      </rPr>
      <t>.   Use if BO Storage Limit Units is set to Watt-hrs</t>
    </r>
  </si>
  <si>
    <r>
      <rPr>
        <b/>
        <sz val="9"/>
        <color theme="1"/>
        <rFont val="Arial"/>
        <family val="2"/>
      </rPr>
      <t>Battery #1 Setpoint for Amp-hrs Capacity Rating</t>
    </r>
    <r>
      <rPr>
        <sz val="9"/>
        <color theme="1"/>
        <rFont val="Arial"/>
        <family val="2"/>
      </rPr>
      <t xml:space="preserve"> - The useable capacity of the battery in Amp-hrs. Use if BO Storage Limit Units is set to Amp-hrs.</t>
    </r>
  </si>
  <si>
    <r>
      <rPr>
        <b/>
        <sz val="9"/>
        <color theme="1"/>
        <rFont val="Arial"/>
        <family val="2"/>
      </rPr>
      <t>Battery #1 Setpoint for Amp-hrs Storage Reserve</t>
    </r>
    <r>
      <rPr>
        <sz val="9"/>
        <color theme="1"/>
        <rFont val="Arial"/>
        <family val="2"/>
      </rPr>
      <t>. Use if BO Storage Limit Units is set to Amp-hrs.</t>
    </r>
  </si>
  <si>
    <r>
      <rPr>
        <b/>
        <sz val="9"/>
        <color theme="1"/>
        <rFont val="Arial"/>
        <family val="2"/>
      </rPr>
      <t>Battery #1 External  voltage</t>
    </r>
    <r>
      <rPr>
        <sz val="9"/>
        <color theme="1"/>
        <rFont val="Arial"/>
        <family val="2"/>
      </rPr>
      <t xml:space="preserve"> (between battery charger and battery) – high threshold</t>
    </r>
  </si>
  <si>
    <r>
      <rPr>
        <b/>
        <sz val="9"/>
        <color theme="1"/>
        <rFont val="Arial"/>
        <family val="2"/>
      </rPr>
      <t>Battery #1 External battery voltage</t>
    </r>
    <r>
      <rPr>
        <sz val="9"/>
        <color theme="1"/>
        <rFont val="Arial"/>
        <family val="2"/>
      </rPr>
      <t xml:space="preserve"> (between battery charger and battery) – low threshold</t>
    </r>
  </si>
  <si>
    <r>
      <rPr>
        <b/>
        <sz val="9"/>
        <color theme="1"/>
        <rFont val="Arial"/>
        <family val="2"/>
      </rPr>
      <t xml:space="preserve">Schedule to Edit Selector.  </t>
    </r>
    <r>
      <rPr>
        <sz val="9"/>
        <color theme="1"/>
        <rFont val="Arial"/>
        <family val="2"/>
      </rPr>
      <t>Selects which of the schedules can be currently viewed and changed.</t>
    </r>
  </si>
  <si>
    <r>
      <rPr>
        <b/>
        <sz val="9"/>
        <color theme="1"/>
        <rFont val="Arial"/>
        <family val="2"/>
      </rPr>
      <t>Selected Schedule Priority</t>
    </r>
    <r>
      <rPr>
        <sz val="9"/>
        <color theme="1"/>
        <rFont val="Arial"/>
        <family val="2"/>
      </rPr>
      <t xml:space="preserve"> (0 invalid, higher supersedes lower)</t>
    </r>
  </si>
  <si>
    <r>
      <rPr>
        <b/>
        <sz val="9"/>
        <color theme="1"/>
        <rFont val="Arial"/>
        <family val="2"/>
      </rPr>
      <t>Selected Schedule Repeat Interval</t>
    </r>
    <r>
      <rPr>
        <sz val="9"/>
        <color theme="1"/>
        <rFont val="Arial"/>
        <family val="2"/>
      </rPr>
      <t xml:space="preserve">
Interval between actions after the initial occurrence.  A zero value means the schedule is not repeated.</t>
    </r>
  </si>
  <si>
    <r>
      <rPr>
        <b/>
        <sz val="9"/>
        <color theme="1"/>
        <rFont val="Arial"/>
        <family val="2"/>
      </rPr>
      <t>Selected Schedule Point [1] Time Offset</t>
    </r>
    <r>
      <rPr>
        <sz val="9"/>
        <color theme="1"/>
        <rFont val="Arial"/>
        <family val="2"/>
      </rPr>
      <t xml:space="preserve">
Number of seconds from the start of the schedule when this point becomes active.</t>
    </r>
  </si>
  <si>
    <r>
      <rPr>
        <b/>
        <sz val="9"/>
        <color theme="1"/>
        <rFont val="Arial"/>
        <family val="2"/>
      </rPr>
      <t>Selected Schedule Repeat Interval Units</t>
    </r>
    <r>
      <rPr>
        <sz val="9"/>
        <color theme="1"/>
        <rFont val="Arial"/>
        <family val="2"/>
      </rPr>
      <t xml:space="preserve">
   &lt;0&gt; = No Repeat
   &lt;1&gt; = Seconds
   &lt;2&gt; = Minutes
   &lt;3&gt; = Hours
   &lt;4&gt; = Days
   &lt;5&gt; = Weeks
   &lt;6&gt; = Months
   &lt;7&gt; = Months on Same Day of Week
   &lt;8&gt; = Months on Same Day of Week from End</t>
    </r>
  </si>
  <si>
    <t>SchdVal.tmOffset[100]</t>
  </si>
  <si>
    <r>
      <rPr>
        <b/>
        <sz val="9"/>
        <color theme="1"/>
        <rFont val="Arial"/>
        <family val="2"/>
      </rPr>
      <t>Independent (X-Value) Units for Curve</t>
    </r>
    <r>
      <rPr>
        <sz val="9"/>
        <color theme="1"/>
        <rFont val="Arial"/>
        <family val="2"/>
      </rPr>
      <t xml:space="preserve">
     &lt;0&gt; Curve disabled
     &lt;1&gt; Not applicable / Unknown
     &lt;4&gt; Time
     &lt;29&gt; Voltage
     &lt;33&gt; Frequency
     &lt;38&gt; Watts
     &lt;23&gt;  Celsius Temperature
     &lt;100&gt; Price in hundredths of local currency
     &lt;129&gt; Percent Voltage
     &lt;133&gt; Percent Frequency
     &lt;138&gt; Percent Watts
     &lt;233&gt; Frequency Deviation</t>
    </r>
  </si>
  <si>
    <t>Name/Description</t>
  </si>
  <si>
    <r>
      <rPr>
        <b/>
        <sz val="9"/>
        <color theme="1"/>
        <rFont val="Arial"/>
        <family val="2"/>
      </rPr>
      <t>Curve Enable.</t>
    </r>
    <r>
      <rPr>
        <sz val="9"/>
        <color theme="1"/>
        <rFont val="Arial"/>
        <family val="2"/>
      </rPr>
      <t xml:space="preserve">  Enable the currently selected curve. </t>
    </r>
  </si>
  <si>
    <r>
      <rPr>
        <b/>
        <sz val="9"/>
        <color theme="1"/>
        <rFont val="Arial"/>
        <family val="2"/>
      </rPr>
      <t>Power factor excitation</t>
    </r>
    <r>
      <rPr>
        <sz val="9"/>
        <color theme="1"/>
        <rFont val="Arial"/>
        <family val="2"/>
      </rPr>
      <t xml:space="preserve"> (operating quadrant)
Here for IEC 61850 compatibility, not implemented</t>
    </r>
  </si>
  <si>
    <t>Meter #m Maximum Active Power capability</t>
  </si>
  <si>
    <t>Meter #m Active power at connection point – high threshold</t>
  </si>
  <si>
    <t>Meter #m Active power at connection point – low threshold</t>
  </si>
  <si>
    <t>Meter #m Reactive power at connection point – high threshold</t>
  </si>
  <si>
    <t>Meter #m Reactive power at connection point – low threshold</t>
  </si>
  <si>
    <t>Meter #m Power factor at connection point – high threshold</t>
  </si>
  <si>
    <t>Meter #m Power factor at connection point – low threshold</t>
  </si>
  <si>
    <t>Meter #m Phase A Volts – high threshold</t>
  </si>
  <si>
    <t>Meter #m Phase A Volts – low threshold</t>
  </si>
  <si>
    <t>Meter #m Phase B Volts – high threshold</t>
  </si>
  <si>
    <t>Meter #m Phase B Volts – low threshold</t>
  </si>
  <si>
    <t>Meter #m Phase C Volts – high threshold</t>
  </si>
  <si>
    <t>Meter #m Phase C Volts – low threshold</t>
  </si>
  <si>
    <t>Freq-Watt Emergency Signal Meter ID</t>
  </si>
  <si>
    <t>Peak Power Limiting Signal Meter ID</t>
  </si>
  <si>
    <t>Reference Voltage</t>
  </si>
  <si>
    <t>Reference Voltage Offset</t>
  </si>
  <si>
    <t>Meter #m Reactive Power (in kVAR)</t>
  </si>
  <si>
    <t>Meter #m Apparent Power (kVA)</t>
  </si>
  <si>
    <t>Meter #m Power Factor</t>
  </si>
  <si>
    <t>Meter #m Frequency (in Hz)</t>
  </si>
  <si>
    <t>Meter #m Voltage A (in Volts)</t>
  </si>
  <si>
    <t>Meter #m Voltage B (in Volts)</t>
  </si>
  <si>
    <t>Meter #m Voltage C (in Volts)</t>
  </si>
  <si>
    <t>Meter #m Average Line to Line Voltage (in Volts)</t>
  </si>
  <si>
    <t>Meter #m Current A (in Amps)</t>
  </si>
  <si>
    <t>Meter #m Current B (in Amps)</t>
  </si>
  <si>
    <t>Meter #m Current C (in Amps)</t>
  </si>
  <si>
    <t>Meter #m Reactive Power A (in kVAR)</t>
  </si>
  <si>
    <t>Meter #m Reactive Power B (in kVAR)</t>
  </si>
  <si>
    <t>Meter #m Reactive Power C (in kVAR)</t>
  </si>
  <si>
    <r>
      <rPr>
        <b/>
        <sz val="9"/>
        <color theme="1"/>
        <rFont val="Arial"/>
        <family val="2"/>
      </rPr>
      <t xml:space="preserve">Battery  Type of storage: </t>
    </r>
    <r>
      <rPr>
        <sz val="9"/>
        <color theme="1"/>
        <rFont val="Arial"/>
        <family val="2"/>
      </rPr>
      <t xml:space="preserve"> 
&lt;0&gt; n/a,  Unknown
&lt;1&gt; Lead-acid
&lt;2&gt; Nickel-metal hydrate (NiMH)
&lt;3&gt; Nickel-cadmium (NiCad)
&lt;4&gt; Lithium
&lt;5&gt; Carbon zinc
&lt;6&gt; Zinc chloride
&lt;7&gt; Alkaline
&lt;8&gt; Rechargeable alkaline
&lt;9&gt; Sodium sulphur (NaS)
&lt;10&gt; Flow
&lt;99&gt; Other</t>
    </r>
  </si>
  <si>
    <r>
      <rPr>
        <b/>
        <sz val="9"/>
        <color theme="1"/>
        <rFont val="Arial"/>
        <family val="2"/>
      </rPr>
      <t>State of Charge</t>
    </r>
    <r>
      <rPr>
        <sz val="9"/>
        <color theme="1"/>
        <rFont val="Arial"/>
        <family val="2"/>
      </rPr>
      <t xml:space="preserve"> – currently available energy in the battery, as a percentage of capacity rating</t>
    </r>
  </si>
  <si>
    <r>
      <rPr>
        <b/>
        <sz val="9"/>
        <color theme="1"/>
        <rFont val="Arial"/>
        <family val="2"/>
      </rPr>
      <t>External battery voltage</t>
    </r>
    <r>
      <rPr>
        <sz val="9"/>
        <color theme="1"/>
        <rFont val="Arial"/>
        <family val="2"/>
      </rPr>
      <t xml:space="preserve"> (between battery charger and battery)</t>
    </r>
  </si>
  <si>
    <t>Battery Bank #b Battery State</t>
  </si>
  <si>
    <t>Battery Bank #b State of Charge (%)</t>
  </si>
  <si>
    <t>Battery Bank #b State of Health (%)</t>
  </si>
  <si>
    <t>Battery Bank #b DC Bus Voltage (in Volts)</t>
  </si>
  <si>
    <t>Battery Bank #b Current (in Amps)</t>
  </si>
  <si>
    <t>Battery Bank #b Power (in kW)</t>
  </si>
  <si>
    <t>Battery Bank #b Minimum Cell Voltage (in Volts)</t>
  </si>
  <si>
    <t>Battery Bank #b Maximum Cell Voltage (in Volts)</t>
  </si>
  <si>
    <t>Battery Bank #b Minimum Cell Temperature</t>
  </si>
  <si>
    <t>Battery Bank #b Maximum Cell Temperature</t>
  </si>
  <si>
    <t>Battery Bank #b Charge Current Limit (in Amps)</t>
  </si>
  <si>
    <t>Battery Bank #b Discharge Current Limit (in Amps)</t>
  </si>
  <si>
    <t>Battery Bank #b Maximum Voltage Limit (in Volts)</t>
  </si>
  <si>
    <t>Battery Bank #b Minimum Voltage Limit (in Volts)</t>
  </si>
  <si>
    <t>Battery Bank #b Connected String Count</t>
  </si>
  <si>
    <t>Battery Bank #b Outside Ambient Temperature</t>
  </si>
  <si>
    <t>Selected Schedule Point [1] Time Offset</t>
  </si>
  <si>
    <r>
      <rPr>
        <b/>
        <sz val="9"/>
        <color theme="1"/>
        <rFont val="Arial"/>
        <family val="2"/>
      </rPr>
      <t>Schedule 1 Status</t>
    </r>
    <r>
      <rPr>
        <sz val="9"/>
        <color theme="1"/>
        <rFont val="Arial"/>
        <family val="2"/>
      </rPr>
      <t xml:space="preserve">
     &lt;0&gt; unknown
     &lt;1&gt; Not available
     &lt;2&gt; Inactive
     &lt;3&gt; Ready-to-Run
     &lt;4&gt; Running</t>
    </r>
  </si>
  <si>
    <r>
      <rPr>
        <b/>
        <sz val="9"/>
        <color theme="1"/>
        <rFont val="Arial"/>
        <family val="2"/>
      </rPr>
      <t>Selected Schedule Status</t>
    </r>
    <r>
      <rPr>
        <sz val="9"/>
        <color theme="1"/>
        <rFont val="Arial"/>
        <family val="2"/>
      </rPr>
      <t xml:space="preserve">
     &lt;0&gt; unknown
     &lt;1&gt; Not available
     &lt;2&gt; Inactive
     &lt;3&gt; Ready-to-Run
     &lt;4&gt; Running</t>
    </r>
  </si>
  <si>
    <r>
      <rPr>
        <b/>
        <sz val="9"/>
        <color theme="1"/>
        <rFont val="Arial"/>
        <family val="2"/>
      </rPr>
      <t>System Available Apparent Powe</t>
    </r>
    <r>
      <rPr>
        <sz val="9"/>
        <color theme="1"/>
        <rFont val="Arial"/>
        <family val="2"/>
      </rPr>
      <t>r (in kVAs)</t>
    </r>
  </si>
  <si>
    <r>
      <rPr>
        <b/>
        <sz val="9"/>
        <color theme="1"/>
        <rFont val="Arial"/>
        <family val="2"/>
      </rPr>
      <t xml:space="preserve">Freeze Counter Interval. </t>
    </r>
    <r>
      <rPr>
        <sz val="9"/>
        <color theme="1"/>
        <rFont val="Arial"/>
        <family val="2"/>
      </rPr>
      <t>interval between freeze counter operations after the initial occurrence.  A zero value means the free counter operation is not repeated.</t>
    </r>
  </si>
  <si>
    <r>
      <rPr>
        <b/>
        <sz val="9"/>
        <color theme="1"/>
        <rFont val="Arial"/>
        <family val="2"/>
      </rPr>
      <t>Freeze Counter Interval Units</t>
    </r>
    <r>
      <rPr>
        <sz val="9"/>
        <color theme="1"/>
        <rFont val="Arial"/>
        <family val="2"/>
      </rPr>
      <t>. Units of the interval between freeze counter operations:
   &lt;0&gt; The outstation does not repeat the action, regardless of the Interval count.
   &lt;1&gt; Milliseconds - In this case the interval is always counted relative to the Start Time and is constant regardless of the clock time set at the
Outstation.
   &lt;2&gt; Seconds - At the same millisecond within the second that is specified in the Start Time.
   &lt;3&gt; Minutes - At the same second and millisecond within the minute that is specified in the Start Time.
   &lt;4&gt; Hours - At the same minute, second and B7millisecond within the hour that is specified in the Start Time.
   &lt;5&gt; Days - At the same time of day that is specified in the Start Time.
   &lt;6&gt; Weeks - On the same day of the week at the same time of day that is specified in the Start Time
   &lt;7&gt; Months - On the same day of each month at the same time of day that is specified in the Start Time. If the Start Time falls on the 29th or greater day of the month, the outstation shall not perform the action in months that do not have such a day
   &lt;8&gt; Months on Same Day of Week from Start of Month - At the same timeof day on the same day of the week after the beginning of the month as the day specified in the Start Time.
For instance, if the Start Time specifies the second Tuesday of
February and the Interval Count is 2, the next action shall occur on the
second Tuesday of April. In the same example, if the Interval Count is
set to 12, this is the same as specifying, “Every year on the second
Tuesday in February”.
If the specified day does not occur in a given month when an action
was scheduled to occur, the outstation shall not perform the action that
month but shall perform it at the next valid scheduled time.
   &lt;9&gt; Months on Same Day of Week from End of Month - The outstation shall interpret this setting as in &lt;8&gt;, but the day of the week shall be measured from the end of the month, e.g.,“the second-last Tuesday in February”.</t>
    </r>
  </si>
  <si>
    <r>
      <rPr>
        <b/>
        <sz val="9"/>
        <color theme="1"/>
        <rFont val="Arial"/>
        <family val="2"/>
      </rPr>
      <t>Active Settings Group</t>
    </r>
    <r>
      <rPr>
        <sz val="9"/>
        <color theme="1"/>
        <rFont val="Arial"/>
        <family val="2"/>
      </rPr>
      <t>.  Note this may differ from the Requested Settings Group or Settings Group Being Edited analog outputs depending on whether communications has been lost and how the Enable Sensed Grid Config Detection binary output is set.
    &lt;0&gt; Not Used
    &lt;1&gt; Unspecified / Autonomously Determined (see BO42)
    &lt;2&gt; Factory Configuration
    &lt;3&gt; Default Configuration / Comms Lost
    &lt;4&gt; Normal Grid-Connected Configuration
    &lt;5&gt; Islanded Condition 1 (small, local island)
    &lt;6&gt; Islanded Condition 2 (larger, area island)
    &lt;7&gt; Islanded Condition 3 (largest, regional island)
    &lt;8&gt; 1st Alternate Grid-Connected Configuration
    &lt;9&gt; 2nd Alternate Grid-Connected Configuration
    &lt;10&gt; 3rd Alternate Grid-Connected Configuration
    &lt;11-255&gt; Reserved for future assignment</t>
    </r>
  </si>
  <si>
    <t>Selected Schedule Point [2, 99] Time Offsets</t>
  </si>
  <si>
    <t>Added ESS SOC</t>
  </si>
  <si>
    <t>Var</t>
  </si>
  <si>
    <t xml:space="preserve">  \]</t>
  </si>
  <si>
    <t>Reactive current is preferred over Watts for grid support</t>
  </si>
  <si>
    <t>Watts are preferred over reactive current for grid support</t>
  </si>
  <si>
    <t>New added per MESA Word document</t>
  </si>
  <si>
    <t>New, name is per MESA word document</t>
  </si>
  <si>
    <r>
      <t>Dynamic Reactive Current Mode.</t>
    </r>
    <r>
      <rPr>
        <sz val="9"/>
        <color theme="1"/>
        <rFont val="Arial"/>
        <family val="2"/>
      </rPr>
      <t xml:space="preserve"> Selects the priority of whether or not Watts should be curtailed in order to produce the reactive current required by this function.</t>
    </r>
  </si>
  <si>
    <t>Watt should not be curtailed in order to produce reactive current</t>
  </si>
  <si>
    <t>Wattts can be curtailed in order to produce reactive current.</t>
  </si>
  <si>
    <r>
      <rPr>
        <b/>
        <sz val="9"/>
        <color theme="1"/>
        <rFont val="Arial"/>
        <family val="2"/>
      </rPr>
      <t>Dynamic Reactive Current Priority</t>
    </r>
    <r>
      <rPr>
        <sz val="9"/>
        <color theme="1"/>
        <rFont val="Arial"/>
        <family val="2"/>
      </rPr>
      <t>. Selects the priority of whether or not Watts should be curtailed in order to produce the reactive current required by this function.</t>
    </r>
  </si>
  <si>
    <r>
      <rPr>
        <b/>
        <sz val="9"/>
        <color theme="1"/>
        <rFont val="Arial"/>
        <family val="2"/>
      </rPr>
      <t>Charge/Discharge Minimum Reserve for Storage:</t>
    </r>
    <r>
      <rPr>
        <sz val="9"/>
        <color theme="1"/>
        <rFont val="Arial"/>
        <family val="2"/>
      </rPr>
      <t xml:space="preserve"> The minimum level to which the storage system may be discharged, expressed as a percentage of the total usable storage.</t>
    </r>
  </si>
  <si>
    <t>Watt-hours</t>
  </si>
  <si>
    <r>
      <rPr>
        <b/>
        <sz val="9"/>
        <color theme="1"/>
        <rFont val="Arial"/>
        <family val="2"/>
      </rPr>
      <t>Charge/Discharge Time Charge Needed</t>
    </r>
    <r>
      <rPr>
        <sz val="9"/>
        <color theme="1"/>
        <rFont val="Arial"/>
        <family val="2"/>
      </rPr>
      <t>. time by which the storage system must reach the target SOC</t>
    </r>
  </si>
  <si>
    <t xml:space="preserve">Added from EPRI Common Inverter Functions forCoordinated Charge/Discharge function. </t>
  </si>
  <si>
    <r>
      <rPr>
        <b/>
        <sz val="9"/>
        <color theme="1"/>
        <rFont val="Arial"/>
        <family val="2"/>
      </rPr>
      <t>Charge/Discharge Target State of Charge</t>
    </r>
    <r>
      <rPr>
        <sz val="9"/>
        <color theme="1"/>
        <rFont val="Arial"/>
        <family val="2"/>
      </rPr>
      <t>. Charge that the system is expected to achieve, as a percentage of the usable capacity.</t>
    </r>
  </si>
  <si>
    <t xml:space="preserve">Added from EPRI Common Inverter Functions for Coordinated Charge/Discharge function. </t>
  </si>
  <si>
    <t>No Autonomous Detection</t>
  </si>
  <si>
    <t>Autonomous Detection</t>
  </si>
  <si>
    <t>DER Stop Ramp Down Time</t>
  </si>
  <si>
    <t xml:space="preserve">DER Start Time Window </t>
  </si>
  <si>
    <t xml:space="preserve">Connect/Disconnect Time Window </t>
  </si>
  <si>
    <t>Added from MESA spec</t>
  </si>
  <si>
    <t>Meter #m Active power at the connection point</t>
  </si>
  <si>
    <t>Meter #m Reactive power at connection point</t>
  </si>
  <si>
    <t>Meter #m Power factor at the connection point</t>
  </si>
  <si>
    <t>Meter #m Apparent power at the connection point</t>
  </si>
  <si>
    <t>Meter #m Phase A Volts at connection point</t>
  </si>
  <si>
    <t>Meter #m Phase A Volts angle at connection point</t>
  </si>
  <si>
    <t>Meter #m Phase B Volts at connection point</t>
  </si>
  <si>
    <t>Meter #m Phase B Volts angle at connection point</t>
  </si>
  <si>
    <t>Meter #m Phase C Volts at connection point</t>
  </si>
  <si>
    <t>Meter #m Phase C Volts angle at connection point</t>
  </si>
  <si>
    <t>Meter #m Frequency at the connection point</t>
  </si>
  <si>
    <t>Over Frequency Disconnect Protection Blocked</t>
  </si>
  <si>
    <t>Over Frequency Disconnect Protection Started</t>
  </si>
  <si>
    <t>Over Frequency Disconnect Protection Operated</t>
  </si>
  <si>
    <t>Under Frequency Disconnect Protection Blocked</t>
  </si>
  <si>
    <t>Under Frequency Disconnect Protection Started</t>
  </si>
  <si>
    <t>Under Frequency Disconnect Protection Operated</t>
  </si>
  <si>
    <t>Fixed Power Factor Time Window</t>
  </si>
  <si>
    <t>Fixed Power Factor Ramp Down Time</t>
  </si>
  <si>
    <r>
      <rPr>
        <b/>
        <sz val="9"/>
        <color theme="1"/>
        <rFont val="Arial"/>
        <family val="2"/>
      </rPr>
      <t>Selected Schedule Type</t>
    </r>
    <r>
      <rPr>
        <sz val="9"/>
        <color theme="1"/>
        <rFont val="Arial"/>
        <family val="2"/>
      </rPr>
      <t xml:space="preserve"> (yVal)
&lt;0&gt; Not applicable / Unknown
&lt;1&gt; Active power (2.3.4), Percent of maximum
&lt;2&gt; Reserved
&lt;3&gt; Power factor ( 2.3.5)
&lt;4&gt; Reserved
&lt;5&gt; Price for active power (2.3.7)
&lt;6&gt; Price for reactive power
&lt;7&gt; Reserved
&lt;8&gt; Curve Identifier (2.3.6) (previously Volt/VAR Array)
&lt;9&gt; Charge/Discharge rate (2.3.6), percent of maximum
&lt;10&gt; State of Charge (percent of full charge)
&lt;11&gt;  Power factor correction (on/off)
&lt;12&gt; Peak Power Limiting (on/off)
&lt;13&gt;  Load or Generation following (on/off)
</t>
    </r>
  </si>
  <si>
    <t>Changed name to "Selected Schedule Type" per item #80.</t>
  </si>
  <si>
    <t>From MESA points</t>
  </si>
  <si>
    <t>From DNP3 points</t>
  </si>
  <si>
    <t>Selected Schedule Point[1] Value</t>
  </si>
  <si>
    <t>Selected Schedule Point[2] Value</t>
  </si>
  <si>
    <t>Selected Schedule Point[100] Value</t>
  </si>
  <si>
    <r>
      <rPr>
        <b/>
        <sz val="9"/>
        <color indexed="8"/>
        <rFont val="Arial"/>
        <family val="2"/>
      </rPr>
      <t xml:space="preserve">Curve Dependent Variable Snapshot Start. </t>
    </r>
    <r>
      <rPr>
        <sz val="9"/>
        <color indexed="8"/>
        <rFont val="Arial"/>
        <family val="2"/>
      </rPr>
      <t>Deviation from nominal value of the independent variable (X-Value, e.g. Frequency) at which to take a snapshot of the dependent variable (e.g. WRef) and start constraining the output ( e.g. Watts).  Currently only used with Independent Value Units of &lt;223&gt; Frequency Deviation.</t>
    </r>
  </si>
  <si>
    <t xml:space="preserve">Curve Maximum Number of Points </t>
  </si>
  <si>
    <r>
      <rPr>
        <b/>
        <sz val="9"/>
        <color theme="1"/>
        <rFont val="Arial"/>
        <family val="2"/>
      </rPr>
      <t>Islanded Mode</t>
    </r>
    <r>
      <rPr>
        <sz val="9"/>
        <color theme="1"/>
        <rFont val="Arial"/>
        <family val="2"/>
      </rPr>
      <t>.  Determines how the DER behaves when in an Islanded configuration.
    &lt;0&gt;  Isochronous Mode.  DER attempts to control voltage and frequency independent of configured curves and settings up to the limits of the machine's capabilities in order to achieve the AO Reference Voltage and AO nominal frequency.
    &lt;1&gt; Droop Mode.  DER acts as a follower using Volt/VAR and Freq/Watt curves.</t>
    </r>
  </si>
  <si>
    <r>
      <rPr>
        <b/>
        <sz val="9"/>
        <color theme="1"/>
        <rFont val="Arial"/>
        <family val="2"/>
      </rPr>
      <t xml:space="preserve">System Is Starting Up. </t>
    </r>
    <r>
      <rPr>
        <sz val="9"/>
        <color theme="1"/>
        <rFont val="Arial"/>
        <family val="2"/>
      </rPr>
      <t xml:space="preserve">
Set to 1 when a BO "System Initiate Start-up Sequence" command has been received.</t>
    </r>
  </si>
  <si>
    <r>
      <rPr>
        <b/>
        <sz val="9"/>
        <color theme="1"/>
        <rFont val="Arial"/>
        <family val="2"/>
      </rPr>
      <t>Islanded Mode.</t>
    </r>
    <r>
      <rPr>
        <sz val="9"/>
        <color theme="1"/>
        <rFont val="Arial"/>
        <family val="2"/>
      </rPr>
      <t xml:space="preserve">  Determines how the DER behaves when in an Islanded configuration.
    &lt;0&gt;  Isochronous Mode.  DER attempts to control voltage and frequency independent of configured curves and settings up to the limits of the machine's capabilities in order to achieve AO reference voltage and AO nominal frequency.
    &lt;1&gt; Droop Mode.  DER acts as a follower using Volt/VAR and Freq/Watt curves.</t>
    </r>
  </si>
  <si>
    <r>
      <rPr>
        <b/>
        <sz val="9"/>
        <color indexed="8"/>
        <rFont val="Arial"/>
        <family val="2"/>
      </rPr>
      <t>Storage Limit Units.</t>
    </r>
    <r>
      <rPr>
        <sz val="9"/>
        <color indexed="8"/>
        <rFont val="Arial"/>
        <family val="2"/>
      </rPr>
      <t xml:space="preserve">  Determines whether the storage Capacity Rating and Storage Reserve are set in units of Amp-hrs or Watt-hrs.  If Amp-hrs is selected (the default), Capacity Rating and Storage Reserve are set using Battery AOs in amp-hrs.  If Watt-hrs is selected, Capacity Rating and Storage Reserve using Battery AOs in Watt-hrs.</t>
    </r>
  </si>
  <si>
    <r>
      <rPr>
        <b/>
        <sz val="9"/>
        <color indexed="8"/>
        <rFont val="Arial"/>
        <family val="2"/>
      </rPr>
      <t>Storage Limit Units.</t>
    </r>
    <r>
      <rPr>
        <sz val="9"/>
        <color indexed="8"/>
        <rFont val="Arial"/>
        <family val="2"/>
      </rPr>
      <t xml:space="preserve">  Determines whether the storage Capacity Rating and Storage Reserve are set in units of Amp-hrs or Watt-hrs.  If Amp-hrs is selected (the default), AO Capacity Rating and AO Storage Reserve are set using amp-hrs..  If Watt-hrs is selected, AO Capacity Rating and AO Storage Reserve are set using watt-hrs.</t>
    </r>
  </si>
  <si>
    <t>DER Unit #1 Has P1 Alarms</t>
  </si>
  <si>
    <t>DER Unit #1 Has P2 Alarms</t>
  </si>
  <si>
    <t>DER Unit #1 Available Apparent Power (in kVAs)</t>
  </si>
  <si>
    <t>DER Unit #1 Maximum Apparent Power capability</t>
  </si>
  <si>
    <r>
      <rPr>
        <b/>
        <sz val="9"/>
        <color theme="1"/>
        <rFont val="Arial"/>
        <family val="2"/>
      </rPr>
      <t>DER Unit #1  Calculation Method for total apparent power calculation</t>
    </r>
    <r>
      <rPr>
        <sz val="9"/>
        <color theme="1"/>
        <rFont val="Arial"/>
        <family val="2"/>
      </rPr>
      <t xml:space="preserve">
     &lt;0&gt; Reserved
     &lt;1&gt; Vector
     &lt;2&gt; Arithmetic</t>
    </r>
  </si>
  <si>
    <r>
      <rPr>
        <b/>
        <sz val="9"/>
        <color theme="1"/>
        <rFont val="Arial"/>
        <family val="2"/>
      </rPr>
      <t xml:space="preserve">DER Unit #1 PV Present Indicator, Storage Present Indicator - </t>
    </r>
    <r>
      <rPr>
        <sz val="9"/>
        <color theme="1"/>
        <rFont val="Arial"/>
        <family val="2"/>
      </rPr>
      <t>enumerated:
&lt;0&gt;Unknown,
&lt;1&gt; mixed,
&lt;2&gt;reciprocating engine
&lt;3&gt; fuel cell
&lt;4&gt; PV
&lt;5&gt; combined heat and power
&lt;6&gt; PV and battery storage,
&lt;7&gt; Battery storage</t>
    </r>
  </si>
  <si>
    <t>DER Unit #e Available Apparent Power (in kVAs)</t>
  </si>
  <si>
    <t>DER Unit #e Maximum Apparent Power capability</t>
  </si>
  <si>
    <t xml:space="preserve">DER Unit #e  Calculation Method for total apparent power calculation
</t>
  </si>
  <si>
    <t xml:space="preserve">Per item 70. See 420 for the definition of DERNum:  “number of DER units connected to an ECP”.  </t>
  </si>
  <si>
    <t>DER Unit #1 Number of hours the DER has been connected to the power system</t>
  </si>
  <si>
    <t>DER Unit #1 Operational time in seconds since commissioning</t>
  </si>
  <si>
    <r>
      <rPr>
        <b/>
        <sz val="9"/>
        <color theme="1"/>
        <rFont val="Arial"/>
        <family val="2"/>
      </rPr>
      <t>DER Unit #1 VArs Available  that can be produced without impacting active powe</t>
    </r>
    <r>
      <rPr>
        <sz val="9"/>
        <color theme="1"/>
        <rFont val="Arial"/>
        <family val="2"/>
      </rPr>
      <t>r (Watts) output</t>
    </r>
  </si>
  <si>
    <r>
      <rPr>
        <b/>
        <sz val="9"/>
        <color theme="1"/>
        <rFont val="Arial"/>
        <family val="2"/>
      </rPr>
      <t>DER Unit #1 Actual Apparent Power output as percentage of maximum apparent power</t>
    </r>
    <r>
      <rPr>
        <sz val="9"/>
        <color theme="1"/>
        <rFont val="Arial"/>
        <family val="2"/>
      </rPr>
      <t xml:space="preserve"> (VAMax)</t>
    </r>
  </si>
  <si>
    <r>
      <rPr>
        <b/>
        <sz val="9"/>
        <color theme="1"/>
        <rFont val="Arial"/>
        <family val="2"/>
      </rPr>
      <t>DER Unit #1 Actual amount of charging as a percentage of maximum apparent charging powe</t>
    </r>
    <r>
      <rPr>
        <sz val="9"/>
        <color theme="1"/>
        <rFont val="Arial"/>
        <family val="2"/>
      </rPr>
      <t>r (VAChaMax)</t>
    </r>
  </si>
  <si>
    <t>DER Unit #e Number of hours the DER has been connected to the power system</t>
  </si>
  <si>
    <t>DER Unit #e Operational time in seconds since commissioning</t>
  </si>
  <si>
    <t>DER Unit #1 Has P3 Alarms</t>
  </si>
  <si>
    <t>Operating Mode - Pricing Enabled</t>
  </si>
  <si>
    <t>Operating Mode - Frequency-Watt Emergency Enabled</t>
  </si>
  <si>
    <t>Operating Mode - Charge/Discharge Enabled</t>
  </si>
  <si>
    <t>Operating Mode - Peak Power Limiting Enabled</t>
  </si>
  <si>
    <t>Operating Mode - Volt-Watt Enabled</t>
  </si>
  <si>
    <t>Operating Mode - Dynamic Volt-Watt Enabled</t>
  </si>
  <si>
    <t>Operating Mode - Automatic Generation Control Enabled</t>
  </si>
  <si>
    <t>Operating Mode - Fixed Power Factor Enabled</t>
  </si>
  <si>
    <t xml:space="preserve">Operating Mode - Power Factor Correction Enabled </t>
  </si>
  <si>
    <t>Operating Mode - Dynamic Reactive Current Support Enabled</t>
  </si>
  <si>
    <r>
      <rPr>
        <b/>
        <sz val="9"/>
        <color theme="1"/>
        <rFont val="Arial"/>
        <family val="2"/>
      </rPr>
      <t>Curve Enabled</t>
    </r>
    <r>
      <rPr>
        <sz val="9"/>
        <color theme="1"/>
        <rFont val="Arial"/>
        <family val="2"/>
      </rPr>
      <t xml:space="preserve">. The currently selected curve is enabled.   </t>
    </r>
  </si>
  <si>
    <r>
      <rPr>
        <b/>
        <sz val="9"/>
        <color theme="1"/>
        <rFont val="Arial"/>
        <family val="2"/>
      </rPr>
      <t>Sensed Grid Config Detection Enabled.</t>
    </r>
    <r>
      <rPr>
        <sz val="9"/>
        <color theme="1"/>
        <rFont val="Arial"/>
        <family val="2"/>
      </rPr>
      <t xml:space="preserve">  If Enabled, the inverter may independently change its Active Settings Group based on locally observed grid conditions.
    &lt;0&gt; No Autonomous Detection.
    &lt;1&gt; Autonomous Detection.  Inverter's Active Settings Group may differ from the Requested Settings Group</t>
    </r>
  </si>
  <si>
    <t>Unique String</t>
  </si>
  <si>
    <t xml:space="preserve">Meter #m Reference Voltage </t>
  </si>
  <si>
    <t xml:space="preserve">Meter #m Reference Voltage Offset </t>
  </si>
  <si>
    <t xml:space="preserve">Reference Voltage </t>
  </si>
  <si>
    <t>Meter #m Reference Voltage Offset</t>
  </si>
  <si>
    <t xml:space="preserve">Meter #m Type of circuit phases
</t>
  </si>
  <si>
    <r>
      <rPr>
        <b/>
        <sz val="9"/>
        <color theme="1"/>
        <rFont val="Arial"/>
        <family val="2"/>
      </rPr>
      <t>Meter #m Type of connection point</t>
    </r>
    <r>
      <rPr>
        <sz val="9"/>
        <color theme="1"/>
        <rFont val="Arial"/>
        <family val="2"/>
      </rPr>
      <t xml:space="preserve">
</t>
    </r>
  </si>
  <si>
    <r>
      <rPr>
        <b/>
        <sz val="9"/>
        <color theme="1"/>
        <rFont val="Arial"/>
        <family val="2"/>
      </rPr>
      <t>Battery #b Setpoint for minimum reserve for storage</t>
    </r>
    <r>
      <rPr>
        <sz val="9"/>
        <color theme="1"/>
        <rFont val="Arial"/>
        <family val="2"/>
      </rPr>
      <t xml:space="preserve">, </t>
    </r>
  </si>
  <si>
    <r>
      <rPr>
        <b/>
        <sz val="9"/>
        <color theme="1"/>
        <rFont val="Arial"/>
        <family val="2"/>
      </rPr>
      <t>Battery #b Setpoint for Amp-hrs Storage Reserve</t>
    </r>
    <r>
      <rPr>
        <sz val="9"/>
        <color theme="1"/>
        <rFont val="Arial"/>
        <family val="2"/>
      </rPr>
      <t xml:space="preserve">. </t>
    </r>
  </si>
  <si>
    <r>
      <rPr>
        <b/>
        <sz val="9"/>
        <color theme="1"/>
        <rFont val="Arial"/>
        <family val="2"/>
      </rPr>
      <t>Battery #b Setpoint for Amp-hrs Capacity Rating</t>
    </r>
    <r>
      <rPr>
        <sz val="9"/>
        <color theme="1"/>
        <rFont val="Arial"/>
        <family val="2"/>
      </rPr>
      <t xml:space="preserve"> - </t>
    </r>
  </si>
  <si>
    <r>
      <rPr>
        <b/>
        <sz val="9"/>
        <color theme="1"/>
        <rFont val="Arial"/>
        <family val="2"/>
      </rPr>
      <t>Battery #b Setpoint for Watt-hrs Storage Reserve</t>
    </r>
    <r>
      <rPr>
        <sz val="9"/>
        <color theme="1"/>
        <rFont val="Arial"/>
        <family val="2"/>
      </rPr>
      <t xml:space="preserve">.   </t>
    </r>
  </si>
  <si>
    <r>
      <rPr>
        <b/>
        <sz val="9"/>
        <color theme="1"/>
        <rFont val="Arial"/>
        <family val="2"/>
      </rPr>
      <t>Battery #b Setpoint for Watt-hrs Capacity Rating</t>
    </r>
    <r>
      <rPr>
        <sz val="9"/>
        <color theme="1"/>
        <rFont val="Arial"/>
        <family val="2"/>
      </rPr>
      <t xml:space="preserve"> </t>
    </r>
  </si>
  <si>
    <r>
      <rPr>
        <b/>
        <sz val="9"/>
        <color theme="1"/>
        <rFont val="Arial"/>
        <family val="2"/>
      </rPr>
      <t>Battery #b Setpoint for maximum State of Charge</t>
    </r>
    <r>
      <rPr>
        <sz val="9"/>
        <color theme="1"/>
        <rFont val="Arial"/>
        <family val="2"/>
      </rPr>
      <t xml:space="preserve"> </t>
    </r>
  </si>
  <si>
    <r>
      <rPr>
        <b/>
        <sz val="9"/>
        <color theme="1"/>
        <rFont val="Arial"/>
        <family val="2"/>
      </rPr>
      <t>DER Unt #e Actual amount of charging as a percentage of maximum apparent charging power</t>
    </r>
    <r>
      <rPr>
        <sz val="9"/>
        <color theme="1"/>
        <rFont val="Arial"/>
        <family val="2"/>
      </rPr>
      <t xml:space="preserve"> </t>
    </r>
  </si>
  <si>
    <r>
      <rPr>
        <b/>
        <sz val="9"/>
        <color theme="1"/>
        <rFont val="Arial"/>
        <family val="2"/>
      </rPr>
      <t>DER Unit #e Actual Apparent Power output as percentage of maximum apparent power</t>
    </r>
    <r>
      <rPr>
        <sz val="9"/>
        <color theme="1"/>
        <rFont val="Arial"/>
        <family val="2"/>
      </rPr>
      <t xml:space="preserve"> </t>
    </r>
  </si>
  <si>
    <r>
      <rPr>
        <b/>
        <sz val="9"/>
        <color theme="1"/>
        <rFont val="Arial"/>
        <family val="2"/>
      </rPr>
      <t xml:space="preserve">System is Started </t>
    </r>
    <r>
      <rPr>
        <sz val="9"/>
        <color theme="1"/>
        <rFont val="Arial"/>
        <family val="2"/>
      </rPr>
      <t>(Return to Service). If any of the inverters is started, then true.</t>
    </r>
  </si>
  <si>
    <r>
      <rPr>
        <b/>
        <sz val="9"/>
        <color theme="1"/>
        <rFont val="Arial"/>
        <family val="2"/>
      </rPr>
      <t xml:space="preserve">System is Stopped </t>
    </r>
    <r>
      <rPr>
        <sz val="9"/>
        <color theme="1"/>
        <rFont val="Arial"/>
        <family val="2"/>
      </rPr>
      <t>(Cease to Energize). If all of the inverters are stopped, then true.</t>
    </r>
  </si>
  <si>
    <r>
      <rPr>
        <b/>
        <sz val="9"/>
        <color theme="1"/>
        <rFont val="Arial"/>
        <family val="2"/>
      </rPr>
      <t>System Is Stopping</t>
    </r>
    <r>
      <rPr>
        <sz val="9"/>
        <color theme="1"/>
        <rFont val="Arial"/>
        <family val="2"/>
      </rPr>
      <t xml:space="preserve">
Set to 1 when an B0 "System Execute Stop" command has been received.</t>
    </r>
  </si>
  <si>
    <t>DER is off and not available to start</t>
  </si>
  <si>
    <t>DER is off but available to start</t>
  </si>
  <si>
    <t>DER is generating and available for connection</t>
  </si>
  <si>
    <t>DER  is generating and connected</t>
  </si>
  <si>
    <t>DER is charging and connected</t>
  </si>
  <si>
    <t>Connected</t>
  </si>
  <si>
    <t>Dis-connected</t>
  </si>
  <si>
    <t>Selected Schedule Is Ready</t>
  </si>
  <si>
    <t>Selected Schedule is Validated</t>
  </si>
  <si>
    <t>Not validated</t>
  </si>
  <si>
    <t>Validated</t>
  </si>
  <si>
    <t>Inverter #1 active power output too high</t>
  </si>
  <si>
    <t>Inverter #1 active power output too low</t>
  </si>
  <si>
    <t>Inverter #1 reactive output too high</t>
  </si>
  <si>
    <t>Inverter #1 reactive output too low</t>
  </si>
  <si>
    <t>Inverter #1 Current output frequency is too high</t>
  </si>
  <si>
    <t>Inverter #1 Current output frequency is too low</t>
  </si>
  <si>
    <t>Inverter #1 DC input power too high</t>
  </si>
  <si>
    <t>Inverter #1 DC input power too low</t>
  </si>
  <si>
    <t>Inverter #1 DC current level too high</t>
  </si>
  <si>
    <t>Inverter #1 DC current level too low</t>
  </si>
  <si>
    <t>Inverter #1 DC voltage at PCS too low</t>
  </si>
  <si>
    <t>Inverter #1 DC voltage at PCS too high</t>
  </si>
  <si>
    <t>Inverter #1 DNP3 Power Factor Excitation (Operating Quadrant)</t>
  </si>
  <si>
    <t>Inverter #p active power output too high</t>
  </si>
  <si>
    <t>Inverter #p active power output too low</t>
  </si>
  <si>
    <t>Inverter #p reactive output too high</t>
  </si>
  <si>
    <t>Inverter #p reactive output too low</t>
  </si>
  <si>
    <t>Inverter #p current output frequency is too high</t>
  </si>
  <si>
    <t>Inverter #p current output frequency is too low</t>
  </si>
  <si>
    <t>Inverter #p DC input power too high</t>
  </si>
  <si>
    <t>Inverter #p DC input power too low</t>
  </si>
  <si>
    <t>Inverter #p DC current level too high</t>
  </si>
  <si>
    <t>Inverter #p DC current level too low</t>
  </si>
  <si>
    <t>Inverter #p DC voltage at PCS too high</t>
  </si>
  <si>
    <t>Inverter #p DNP3 Power Factor Excitation (Operating Quadrant)</t>
  </si>
  <si>
    <t>Inverter #1 active power output  - high threshold</t>
  </si>
  <si>
    <t>Inverter #1  active power output  - low threshold</t>
  </si>
  <si>
    <t>Inverter #1  reactive output – high threshold</t>
  </si>
  <si>
    <t>Inverter #1  reactive output – low threshold</t>
  </si>
  <si>
    <t>Inverter #1  Current output frequency – high threshold</t>
  </si>
  <si>
    <t>Inverter #1  Current output frequency – low threshold</t>
  </si>
  <si>
    <t>Inverter #1  DC Inverter input power  - high threshold</t>
  </si>
  <si>
    <t>Inverter #1  DC Inverter input power  - low threshold</t>
  </si>
  <si>
    <t>Inverter #1  DC input current available – high threshold</t>
  </si>
  <si>
    <t>Inverter #1 DC input current available – low threshold</t>
  </si>
  <si>
    <t>Inverter #1 DC voltage between DER system and inverter – high threshold</t>
  </si>
  <si>
    <t>Inverter #1 DC voltage between DER system and inverter – low threshold</t>
  </si>
  <si>
    <t>Inverter #p  active power output  - high threshold</t>
  </si>
  <si>
    <t>Inverter #p   active power output  - low threshold</t>
  </si>
  <si>
    <t>Inverter #p   reactive output – high threshold</t>
  </si>
  <si>
    <t>Inverter #p   reactive output – low threshold</t>
  </si>
  <si>
    <t>Inverter #p   Current output frequency – high threshold</t>
  </si>
  <si>
    <t>Inverter #p   Current output frequency – low threshold</t>
  </si>
  <si>
    <t>Inverter #p   DC Inverter input power  - high threshold</t>
  </si>
  <si>
    <t>Inverter #p   DC Inverter input power  - low threshold</t>
  </si>
  <si>
    <t>Inverter #p   DC input current available – high threshold</t>
  </si>
  <si>
    <t>Inverter #p  DC input current available – low threshold</t>
  </si>
  <si>
    <t>Inverter #p  DC voltage between DER system and inverter – high threshold</t>
  </si>
  <si>
    <t>Inverter #p  DC voltage between DER system and inverter – low threshold</t>
  </si>
  <si>
    <t>Inverter Historian Points</t>
  </si>
  <si>
    <t>Inverter #1 Is DC Contactor Closed</t>
  </si>
  <si>
    <t>Inverter #1 Ground Fault Alarm</t>
  </si>
  <si>
    <t>Inverter #1 Under Temperature Alarm</t>
  </si>
  <si>
    <t>Inverter #1 Memory Loss Alarm</t>
  </si>
  <si>
    <t>Inverter #1 Other Alarm</t>
  </si>
  <si>
    <t>Inverter  #p Is DC Contactor Closed</t>
  </si>
  <si>
    <t>Inverter  #p Ground Fault Alarm</t>
  </si>
  <si>
    <t>Inverter  #p DC Over Voltage Alarm</t>
  </si>
  <si>
    <t>Inverter  #p AC Disconnect Warning</t>
  </si>
  <si>
    <t>Inverter #p DC Disconnect Warning</t>
  </si>
  <si>
    <t>Inverter #p Grid Disconnect Warning</t>
  </si>
  <si>
    <t>Inverter #p Cabinet Open Warning</t>
  </si>
  <si>
    <t>Inverter #p Manual Shutdown Warning</t>
  </si>
  <si>
    <t>Inverter #p Over Temperature Alarm</t>
  </si>
  <si>
    <t>Inverter #p Under Temperature Alarm</t>
  </si>
  <si>
    <t>Inverter  #p Over Frequency Alarm</t>
  </si>
  <si>
    <t>Inverter  #p Under Frequency Alarm</t>
  </si>
  <si>
    <t>Inverter #p AC Over Voltage Alarm</t>
  </si>
  <si>
    <t>Inverter #p AC Under Voltage Alarm</t>
  </si>
  <si>
    <t>Inverter #p Blown String Fuse Alarm</t>
  </si>
  <si>
    <t>Inverter #p Memory Loss Alarm</t>
  </si>
  <si>
    <t>Inverter #p Hardware Test Failure</t>
  </si>
  <si>
    <t>Inverter #p Other Alarm</t>
  </si>
  <si>
    <t>Inverter #p Other Warning</t>
  </si>
  <si>
    <t>Move to system</t>
  </si>
  <si>
    <t xml:space="preserve">Set Selected Scheduled Ready 
</t>
  </si>
  <si>
    <r>
      <rPr>
        <b/>
        <sz val="9"/>
        <color theme="1"/>
        <rFont val="Arial"/>
        <family val="2"/>
      </rPr>
      <t>Inverter #1 reactive output</t>
    </r>
    <r>
      <rPr>
        <sz val="9"/>
        <color theme="1"/>
        <rFont val="Arial"/>
        <family val="2"/>
      </rPr>
      <t xml:space="preserve"> - Present reactive power output level</t>
    </r>
  </si>
  <si>
    <t>Inverter #1 DC current level available to inverter</t>
  </si>
  <si>
    <t>Inverter #1 DC voltage between PV system and inverter</t>
  </si>
  <si>
    <t>Inverer #1 DC  input power</t>
  </si>
  <si>
    <r>
      <rPr>
        <b/>
        <sz val="9"/>
        <color theme="1"/>
        <rFont val="Arial"/>
        <family val="2"/>
      </rPr>
      <t xml:space="preserve">Inverter #p active power output </t>
    </r>
    <r>
      <rPr>
        <sz val="9"/>
        <color theme="1"/>
        <rFont val="Arial"/>
        <family val="2"/>
      </rPr>
      <t xml:space="preserve">- </t>
    </r>
  </si>
  <si>
    <t xml:space="preserve">Inverter #p reactive output </t>
  </si>
  <si>
    <t>Inverter #p DC Inverter input power</t>
  </si>
  <si>
    <t>Inverter #p DC current level available to inverter</t>
  </si>
  <si>
    <t>Inverter #p DC voltage between PV system and inverter</t>
  </si>
  <si>
    <t>Inverter #1 Reactive Power Target (in kVARs)</t>
  </si>
  <si>
    <t>Inverter #1 DC Voltage (in Volts)</t>
  </si>
  <si>
    <t>Inverter #1 DC Current (in Amps)</t>
  </si>
  <si>
    <t>Inverter #1 AC Voltage (in Volts)</t>
  </si>
  <si>
    <t>Inverter #1 AC Current (in Amps).</t>
  </si>
  <si>
    <t>Inverter #1 Current Phase A (in Amps)</t>
  </si>
  <si>
    <t>Inverter #1 Current Phase B (in Amps)</t>
  </si>
  <si>
    <t>Inverter #1 Current Phase C (in Amps)</t>
  </si>
  <si>
    <t>Inverter #1 Voltage Phase A to B (in Volts)</t>
  </si>
  <si>
    <t>Inverter #1 Voltage Phase B to C (in Volts)</t>
  </si>
  <si>
    <t>Inverter #1 Voltage Phase C to A (in Volts)</t>
  </si>
  <si>
    <t>Inverter #1 Reactive Power (in kVARs)</t>
  </si>
  <si>
    <t>Inverter #1 Power Factor</t>
  </si>
  <si>
    <t>Inverter #1 Internal Temperature</t>
  </si>
  <si>
    <t>Inverter #p Reactive Power Target (in VARs)</t>
  </si>
  <si>
    <t>Inverter #p DC Voltage (in Volts)</t>
  </si>
  <si>
    <t>Inverter #p DC Current (in Amps)</t>
  </si>
  <si>
    <t>Inverter #p AC Voltage (in Volts)</t>
  </si>
  <si>
    <t>Inverter #p AC Current (in Amps).</t>
  </si>
  <si>
    <t>Inverter #p Current Phase A (in Amps)</t>
  </si>
  <si>
    <t>Inverter #p Current Phase B (in Amps)</t>
  </si>
  <si>
    <t>Inverter #p Current Phase C (in Amps)</t>
  </si>
  <si>
    <t>Inverter #p Voltage Phase A to B (in Volts)</t>
  </si>
  <si>
    <t>Inverter #p Voltage Phase B to C (in Volts)</t>
  </si>
  <si>
    <t>Inverter #p Voltage Phase C to A (in Volts)</t>
  </si>
  <si>
    <t>Inverter #p Reactive Power (in VARs)</t>
  </si>
  <si>
    <t>Inverter #p Power Factor</t>
  </si>
  <si>
    <t>Inverter #p Internal Temperature</t>
  </si>
  <si>
    <r>
      <rPr>
        <b/>
        <sz val="9"/>
        <color theme="1"/>
        <rFont val="Arial"/>
        <family val="2"/>
      </rPr>
      <t>Schedule #s Status</t>
    </r>
    <r>
      <rPr>
        <sz val="9"/>
        <color theme="1"/>
        <rFont val="Arial"/>
        <family val="2"/>
      </rPr>
      <t xml:space="preserve">
</t>
    </r>
  </si>
  <si>
    <t>Schedule #s Priority</t>
  </si>
  <si>
    <t xml:space="preserve">HB+ bhai(b-1) </t>
  </si>
  <si>
    <t>Inverter does not detect power on the grid</t>
  </si>
  <si>
    <t xml:space="preserve">DER Stop (Cease to Energize)Time Window </t>
  </si>
  <si>
    <t>System is in automatic mode</t>
  </si>
  <si>
    <t>Isochronous Mode</t>
  </si>
  <si>
    <t>Droop Mode.</t>
  </si>
  <si>
    <t>sochronous Mode</t>
  </si>
  <si>
    <t>Droop Mode</t>
  </si>
  <si>
    <t>Dynamic Reactive Current Support Time Window</t>
  </si>
  <si>
    <t>Dynamic Reactive Current Support Ramp Up Time</t>
  </si>
  <si>
    <t>Dynamic Reactive Current Support Timeout Period</t>
  </si>
  <si>
    <t>Dynamic Reactive Current Support Ramp Down Time</t>
  </si>
  <si>
    <r>
      <rPr>
        <b/>
        <sz val="9"/>
        <color theme="1"/>
        <rFont val="Arial"/>
        <family val="2"/>
      </rPr>
      <t>Fixed Power Factor</t>
    </r>
    <r>
      <rPr>
        <sz val="9"/>
        <color theme="1"/>
        <rFont val="Arial"/>
        <family val="2"/>
      </rPr>
      <t xml:space="preserve"> </t>
    </r>
    <r>
      <rPr>
        <b/>
        <sz val="9"/>
        <color theme="1"/>
        <rFont val="Arial"/>
        <family val="2"/>
      </rPr>
      <t>Time Window</t>
    </r>
  </si>
  <si>
    <r>
      <rPr>
        <b/>
        <sz val="9"/>
        <color theme="1"/>
        <rFont val="Arial"/>
        <family val="2"/>
      </rPr>
      <t>Fixed Power Factor</t>
    </r>
    <r>
      <rPr>
        <sz val="9"/>
        <color theme="1"/>
        <rFont val="Arial"/>
        <family val="2"/>
      </rPr>
      <t xml:space="preserve"> </t>
    </r>
    <r>
      <rPr>
        <b/>
        <sz val="9"/>
        <color theme="1"/>
        <rFont val="Arial"/>
        <family val="2"/>
      </rPr>
      <t>Timeout Period</t>
    </r>
  </si>
  <si>
    <r>
      <rPr>
        <b/>
        <sz val="9"/>
        <color theme="1"/>
        <rFont val="Arial"/>
        <family val="2"/>
      </rPr>
      <t>Fixed Power Factor</t>
    </r>
    <r>
      <rPr>
        <sz val="9"/>
        <color theme="1"/>
        <rFont val="Arial"/>
        <family val="2"/>
      </rPr>
      <t xml:space="preserve"> </t>
    </r>
    <r>
      <rPr>
        <b/>
        <sz val="9"/>
        <color theme="1"/>
        <rFont val="Arial"/>
        <family val="2"/>
      </rPr>
      <t>Ramp Up Time</t>
    </r>
  </si>
  <si>
    <r>
      <rPr>
        <b/>
        <sz val="9"/>
        <color theme="1"/>
        <rFont val="Arial"/>
        <family val="2"/>
      </rPr>
      <t>Charge/Discharge Maximum Reserve for Storage:</t>
    </r>
    <r>
      <rPr>
        <sz val="9"/>
        <color theme="1"/>
        <rFont val="Arial"/>
        <family val="2"/>
      </rPr>
      <t xml:space="preserve"> The maximum level to which the storage system may be discharged, expressed as a percentage of the total usable storage.</t>
    </r>
  </si>
  <si>
    <t>number of modes</t>
  </si>
  <si>
    <t>Dynamic Reactive Current Support Mode Priority</t>
  </si>
  <si>
    <t>Charge/Discharge Mode Priority</t>
  </si>
  <si>
    <t>Peak Power Limiting Mode Priority</t>
  </si>
  <si>
    <t>Volt-Watt Mode Priority</t>
  </si>
  <si>
    <t>Dynamic Volt-Watt Mode Priority</t>
  </si>
  <si>
    <t>AGC Mode Priority</t>
  </si>
  <si>
    <t>Freq-Watt Emergency Mode Priority</t>
  </si>
  <si>
    <t>Fixed Power Factor Mode Priority</t>
  </si>
  <si>
    <t>Power Factor Correction Mode Priority</t>
  </si>
  <si>
    <t>Pricing Mode Priority</t>
  </si>
  <si>
    <t>Volt-Var Mode Priority</t>
  </si>
  <si>
    <t>DBAT</t>
  </si>
  <si>
    <t>BatLo</t>
  </si>
  <si>
    <t>BatHi</t>
  </si>
  <si>
    <t>BatLoRsv</t>
  </si>
  <si>
    <t>Should we add BatHiRsv?</t>
  </si>
  <si>
    <t>IntnBatTmp.range</t>
  </si>
  <si>
    <t>EnvTmp.range</t>
  </si>
  <si>
    <t>MMET</t>
  </si>
  <si>
    <t>In 7-4</t>
  </si>
  <si>
    <t>ModLkd</t>
  </si>
  <si>
    <t>ModTest</t>
  </si>
  <si>
    <t>ModStr</t>
  </si>
  <si>
    <t>ModStop</t>
  </si>
  <si>
    <t>DOPA</t>
  </si>
  <si>
    <t>DERStrAuth</t>
  </si>
  <si>
    <t>ECPOpnAuth</t>
  </si>
  <si>
    <t>ModConnCha</t>
  </si>
  <si>
    <t>On, not connected, and not available to connect</t>
  </si>
  <si>
    <t>DOPM
DEXC</t>
  </si>
  <si>
    <t>OpModIsld
DrpV</t>
  </si>
  <si>
    <t>New, added as corresponding BI. 
This combines two concepts: OpModIslk settings are 0 = grid connected,; 1 = islanded, while DEXC.DrpV is the droop mode</t>
  </si>
  <si>
    <t>Note: If system is not in either local or lockout state, then it is in remote.
Not clear what this is for or how used. There is no 61850 model yet</t>
  </si>
  <si>
    <t>New, added as corresponding BI. Not in 61850, and not sure if it needs to be??</t>
  </si>
  <si>
    <t>DAMG</t>
  </si>
  <si>
    <t>Beh</t>
  </si>
  <si>
    <t>DVRT</t>
  </si>
  <si>
    <t>DFRT</t>
  </si>
  <si>
    <t>FWHZ</t>
  </si>
  <si>
    <t>DCHA</t>
  </si>
  <si>
    <t>DLFL</t>
  </si>
  <si>
    <t>DGFL</t>
  </si>
  <si>
    <t>DWSM</t>
  </si>
  <si>
    <t>DVWD</t>
  </si>
  <si>
    <t>May need additional AGC-specific support DO in DCHA which is a more generic LN</t>
  </si>
  <si>
    <t>DCBY</t>
  </si>
  <si>
    <t>DFWS</t>
  </si>
  <si>
    <t>DFPF</t>
  </si>
  <si>
    <t>DVVC</t>
  </si>
  <si>
    <t>FPFW</t>
  </si>
  <si>
    <t>DPFC</t>
  </si>
  <si>
    <t>DPRG</t>
  </si>
  <si>
    <t>Volt-var has the ability to set available or maximum vars. Do we really need that same choice for this function?</t>
  </si>
  <si>
    <t>DVWA
DVVM</t>
  </si>
  <si>
    <t>May end up having tow LNs, one for available vars and one for max vars. Or they may be combined - don't know yet</t>
  </si>
  <si>
    <t>SchdSt.3</t>
  </si>
  <si>
    <t>SchdSt.2</t>
  </si>
  <si>
    <t>xx</t>
  </si>
  <si>
    <t>SchdReuse</t>
  </si>
  <si>
    <t xml:space="preserve">Could establish an LN instance numbering scheme, such as 11 is Sunday, 12 is Monday, etc. </t>
  </si>
  <si>
    <t>ActSchdRef</t>
  </si>
  <si>
    <t>ORS</t>
  </si>
  <si>
    <t xml:space="preserve"> Indication of which schedule is active as an object reference. As long as no schedule is active the quality of the value is invalid. </t>
  </si>
  <si>
    <t>LCCH</t>
  </si>
  <si>
    <t>ChLiv</t>
  </si>
  <si>
    <t>Is this the same as Lockout State?</t>
  </si>
  <si>
    <t>GriModSt</t>
  </si>
  <si>
    <t>DINV</t>
  </si>
  <si>
    <t>EnclTmp.range</t>
  </si>
  <si>
    <t>There is probably a DO, but I don't know what it is</t>
  </si>
  <si>
    <t>CALH</t>
  </si>
  <si>
    <t>GrAlm</t>
  </si>
  <si>
    <t>Which alarms to include is not explicitly established - this object just acts as the OR'ing of other alarms</t>
  </si>
  <si>
    <t>Which alarms to aggregate is not explicitly defined in 61850</t>
  </si>
  <si>
    <t>DBTC</t>
  </si>
  <si>
    <t>BatChaSt</t>
  </si>
  <si>
    <t>Included because mandatory. Should it also imply that it is discharging?</t>
  </si>
  <si>
    <t>XFUS</t>
  </si>
  <si>
    <t>FuSt</t>
  </si>
  <si>
    <t>GrWrn</t>
  </si>
  <si>
    <t>Sporadic DOs in historical, since many of these are not in 61850 for an inverter, but may use the protection LNs?? Same for battery historical points</t>
  </si>
  <si>
    <t>Mod</t>
  </si>
  <si>
    <t>ENC</t>
  </si>
  <si>
    <t>Used MESA name/description
Could become DAMG.Mod</t>
  </si>
  <si>
    <t>Same as "limited watts"
If these modes are modeled as separate LNs, then the Data Object may (or may not) change to Mod within the LN shown under "supported"</t>
  </si>
  <si>
    <t>DepRef.2  or .3</t>
  </si>
  <si>
    <t>ChaRmpUpRte</t>
  </si>
  <si>
    <t>ChaRmpDnRte</t>
  </si>
  <si>
    <t>Proposed by EPRI? But not yet thought about in 61850</t>
  </si>
  <si>
    <t>WExpLimPct</t>
  </si>
  <si>
    <t>WImpLimPct</t>
  </si>
  <si>
    <t xml:space="preserve">ECPRefId </t>
  </si>
  <si>
    <t>Referenced ECP - does not yet exist in 61850</t>
  </si>
  <si>
    <t>Not yet in 61850</t>
  </si>
  <si>
    <t>HzStr</t>
  </si>
  <si>
    <t>HzStop</t>
  </si>
  <si>
    <t>HzStopWGra</t>
  </si>
  <si>
    <t>ActDlTmms</t>
  </si>
  <si>
    <t>HysEna</t>
  </si>
  <si>
    <t>SnptW</t>
  </si>
  <si>
    <t>WCtlHzEna</t>
  </si>
  <si>
    <t>DAGC</t>
  </si>
  <si>
    <t>Amp-hours</t>
  </si>
  <si>
    <t>fmc stopped here</t>
  </si>
  <si>
    <t>Number of Meters</t>
  </si>
  <si>
    <t>Number of System Schedules</t>
  </si>
  <si>
    <t>Number of Inverters</t>
  </si>
  <si>
    <t>Number of Batteries</t>
  </si>
  <si>
    <t>Inverter #p DC Under Voltage Alarm</t>
  </si>
  <si>
    <t>. . .</t>
  </si>
  <si>
    <t xml:space="preserve">HM + mhbi (m-1) </t>
  </si>
  <si>
    <r>
      <t xml:space="preserve"> </t>
    </r>
    <r>
      <rPr>
        <sz val="9"/>
        <color indexed="8"/>
        <rFont val="Arial"/>
        <family val="2"/>
      </rPr>
      <t xml:space="preserve">Pos  </t>
    </r>
  </si>
  <si>
    <t>61850 supports or doesn't support functions by either including or not including the LN. A possible alternate approach is to indicate the Beh DO as Off or On in the relevant LNs.  With tentative agreement by WG17, I have proposed new LN names for these functions</t>
  </si>
  <si>
    <t>ORG</t>
  </si>
  <si>
    <t>RmpUpRte</t>
  </si>
  <si>
    <t>RmpDnRte</t>
  </si>
  <si>
    <r>
      <t>Peak Power Limiting Ratio.</t>
    </r>
    <r>
      <rPr>
        <sz val="9"/>
        <color theme="1"/>
        <rFont val="Arial"/>
        <family val="2"/>
      </rPr>
      <t xml:space="preserve"> If 100%, then peak power is limited to the limit value. If &lt; 100%, then peak power is limited to the remaining percentage over the limit.</t>
    </r>
  </si>
  <si>
    <t>PkPwrFolPct</t>
  </si>
  <si>
    <t>DPKP</t>
  </si>
  <si>
    <r>
      <rPr>
        <b/>
        <sz val="9"/>
        <color indexed="8"/>
        <rFont val="Arial"/>
        <family val="2"/>
      </rPr>
      <t>Peak Power Limit.</t>
    </r>
    <r>
      <rPr>
        <sz val="9"/>
        <color indexed="8"/>
        <rFont val="Arial"/>
        <family val="2"/>
      </rPr>
      <t xml:space="preserve">  This is the target value of the reference load power in watts.  The DER shall generate Watts to ensure the reference load does not exceed this limit.</t>
    </r>
  </si>
  <si>
    <r>
      <rPr>
        <b/>
        <sz val="9"/>
        <color theme="1"/>
        <rFont val="Arial"/>
        <family val="2"/>
      </rPr>
      <t>Load Following Threshhold.</t>
    </r>
    <r>
      <rPr>
        <sz val="9"/>
        <color theme="1"/>
        <rFont val="Arial"/>
        <family val="2"/>
      </rPr>
      <t xml:space="preserve"> Threshhold to start actively following load in watts. </t>
    </r>
  </si>
  <si>
    <t>LodFolThrshW</t>
  </si>
  <si>
    <t>GenFolThrshW</t>
  </si>
  <si>
    <r>
      <rPr>
        <b/>
        <sz val="9"/>
        <color theme="1"/>
        <rFont val="Arial"/>
        <family val="2"/>
      </rPr>
      <t>Generation Following Threshhold.</t>
    </r>
    <r>
      <rPr>
        <sz val="9"/>
        <color theme="1"/>
        <rFont val="Arial"/>
        <family val="2"/>
      </rPr>
      <t xml:space="preserve"> Threshhold to start actively following load in watts. </t>
    </r>
  </si>
  <si>
    <t>Load Following Mode Priority</t>
  </si>
  <si>
    <r>
      <t xml:space="preserve">Generation Following Ratio. </t>
    </r>
    <r>
      <rPr>
        <sz val="9"/>
        <color theme="1"/>
        <rFont val="Arial"/>
        <family val="2"/>
      </rPr>
      <t>If 100%, then Generation Following follows the generation exactly. If &lt; 100%, then Generation Following follows the generation as a percentage of the generation over the threshhold.</t>
    </r>
  </si>
  <si>
    <r>
      <t xml:space="preserve">Load Following Ratio. </t>
    </r>
    <r>
      <rPr>
        <sz val="9"/>
        <color theme="1"/>
        <rFont val="Arial"/>
        <family val="2"/>
      </rPr>
      <t>If 100%, then Load Following follows the load exactly. If &lt; 100%, then Load Following follows the load as a percentage of the load over the threshhold.</t>
    </r>
  </si>
  <si>
    <t>Generation Following Mode Priority</t>
  </si>
  <si>
    <r>
      <t xml:space="preserve">Peak Power Limiting Ramp Up Rate. </t>
    </r>
    <r>
      <rPr>
        <sz val="9"/>
        <color theme="1"/>
        <rFont val="Arial"/>
        <family val="2"/>
      </rPr>
      <t>Maximum ramp up rate</t>
    </r>
  </si>
  <si>
    <r>
      <t xml:space="preserve">Load Following Ramp Up Rate. </t>
    </r>
    <r>
      <rPr>
        <sz val="9"/>
        <color theme="1"/>
        <rFont val="Arial"/>
        <family val="2"/>
      </rPr>
      <t>Maximum ramp up rate</t>
    </r>
  </si>
  <si>
    <r>
      <t xml:space="preserve">Peak Power Limiting Ramp Down Rate. </t>
    </r>
    <r>
      <rPr>
        <sz val="9"/>
        <color theme="1"/>
        <rFont val="Arial"/>
        <family val="2"/>
      </rPr>
      <t>Maximum ramp down rate</t>
    </r>
  </si>
  <si>
    <r>
      <t xml:space="preserve">Load Following Ramp Down Rate. </t>
    </r>
    <r>
      <rPr>
        <sz val="9"/>
        <color theme="1"/>
        <rFont val="Arial"/>
        <family val="2"/>
      </rPr>
      <t>Maximum ramp down rate</t>
    </r>
  </si>
  <si>
    <t>Load Following Time Window</t>
  </si>
  <si>
    <t>Generation Following Time Window</t>
  </si>
  <si>
    <t>Still struggling with the differences between these 3 functions. It may be best to keep them as separate at the moment</t>
  </si>
  <si>
    <t>WSmthGra</t>
  </si>
  <si>
    <t>FilTms</t>
  </si>
  <si>
    <t>DVWG</t>
  </si>
  <si>
    <t>Generation Following  Signal Meter ID</t>
  </si>
  <si>
    <t>Load Following Signal Meter ID</t>
  </si>
  <si>
    <t>WSmthLoLim</t>
  </si>
  <si>
    <t>WSmthHiLim</t>
  </si>
  <si>
    <t>VWLoLim</t>
  </si>
  <si>
    <t>VWHiLim</t>
  </si>
  <si>
    <t xml:space="preserve">DVWD </t>
  </si>
  <si>
    <t>SOCUseMax</t>
  </si>
  <si>
    <t>SOCUseMin</t>
  </si>
  <si>
    <t>RmpUpTms</t>
  </si>
  <si>
    <t>RmpDnTms</t>
  </si>
  <si>
    <t>SOCUseTgt</t>
  </si>
  <si>
    <t>Fixed Power Factor Ramp Time</t>
  </si>
  <si>
    <t>Fixed Power Factor Signal Meter ID</t>
  </si>
  <si>
    <t>PFRef</t>
  </si>
  <si>
    <t>HzRef</t>
  </si>
  <si>
    <t>VWRef</t>
  </si>
  <si>
    <t>PkPwrWRef</t>
  </si>
  <si>
    <t>DCHD</t>
  </si>
  <si>
    <t>WTgt</t>
  </si>
  <si>
    <t>these are storage-related values, which are separate from the charge/discharge function. They should be treated the same way as the PV, CHP, etc</t>
  </si>
  <si>
    <t>Calculated</t>
  </si>
  <si>
    <t>Per item #99 Suggest keeping all DBAT together</t>
  </si>
  <si>
    <t>WRef</t>
  </si>
  <si>
    <t>FW1</t>
  </si>
  <si>
    <t>RmpDnRteMax</t>
  </si>
  <si>
    <t>RmpUpRteMax</t>
  </si>
  <si>
    <t>Charge-By</t>
  </si>
  <si>
    <t>UseCapMax</t>
  </si>
  <si>
    <t>UseCapMin</t>
  </si>
  <si>
    <t>SOCW</t>
  </si>
  <si>
    <t>ChaDurTms</t>
  </si>
  <si>
    <t>SOCChaTmsRef</t>
  </si>
  <si>
    <t>SOCChaDurMax</t>
  </si>
  <si>
    <t>SOCChaDurMin</t>
  </si>
  <si>
    <t>Load Fol</t>
  </si>
  <si>
    <t>Gen Fol</t>
  </si>
  <si>
    <t>VVArRef</t>
  </si>
  <si>
    <t>VRef</t>
  </si>
  <si>
    <t>VV1,2</t>
  </si>
  <si>
    <t>VVArAvl</t>
  </si>
  <si>
    <t>W-PF</t>
  </si>
  <si>
    <t>Exists</t>
  </si>
  <si>
    <t>PF-PF</t>
  </si>
  <si>
    <t>PFCorRef</t>
  </si>
  <si>
    <t>PFTrg</t>
  </si>
  <si>
    <t>PFCorRef.rangeC</t>
  </si>
  <si>
    <t>Int</t>
  </si>
  <si>
    <t>Pricing Mode Signal Meter ID</t>
  </si>
  <si>
    <t>PriceRef</t>
  </si>
  <si>
    <r>
      <t xml:space="preserve">Pricing Mode Reference Pricing Input: </t>
    </r>
    <r>
      <rPr>
        <sz val="9"/>
        <color theme="1"/>
        <rFont val="Arial"/>
        <family val="2"/>
      </rPr>
      <t>Hundredths of local currency per Kilowatt-Hr.</t>
    </r>
  </si>
  <si>
    <t>VW51</t>
  </si>
  <si>
    <t>VW52</t>
  </si>
  <si>
    <r>
      <rPr>
        <b/>
        <sz val="9"/>
        <color theme="1"/>
        <rFont val="Arial"/>
        <family val="2"/>
      </rPr>
      <t>Schedule 1 Active Time Value.</t>
    </r>
    <r>
      <rPr>
        <sz val="9"/>
        <color theme="1"/>
        <rFont val="Arial"/>
        <family val="2"/>
      </rPr>
      <t xml:space="preserve">  This is the index of the time value entry the schedule is currently running. First entry is 1.  Zero if the schedule is not running.</t>
    </r>
  </si>
  <si>
    <r>
      <rPr>
        <b/>
        <sz val="9"/>
        <color theme="1"/>
        <rFont val="Arial"/>
        <family val="2"/>
      </rPr>
      <t>Schedule #s Active ime Value.</t>
    </r>
    <r>
      <rPr>
        <sz val="9"/>
        <color theme="1"/>
        <rFont val="Arial"/>
        <family val="2"/>
      </rPr>
      <t xml:space="preserve">  </t>
    </r>
  </si>
  <si>
    <r>
      <rPr>
        <b/>
        <sz val="9"/>
        <color theme="1"/>
        <rFont val="Arial"/>
        <family val="2"/>
      </rPr>
      <t>System Execute Stop.</t>
    </r>
    <r>
      <rPr>
        <sz val="9"/>
        <color theme="1"/>
        <rFont val="Arial"/>
        <family val="2"/>
      </rPr>
      <t xml:space="preserve">
 Setting this to 1 does the following: 
   - Sets BI "System Is Emergency Stopping" to 1 indicating that an emergency stop is in progress.
   - Ensures that any executing operating modes are shut down (disabled).
   - Ensures that any executing schedules are shut down (disabled).
  - Instructs all inverters to shut down.
   - Instructs all batteries to disconnect.
System can be started again by executing BO "Initiate Start-up Sequence" command.</t>
    </r>
  </si>
  <si>
    <t>Cancel Current Operation</t>
  </si>
  <si>
    <t>Resolution</t>
  </si>
  <si>
    <r>
      <rPr>
        <b/>
        <sz val="9"/>
        <color theme="1"/>
        <rFont val="Arial"/>
        <family val="2"/>
      </rPr>
      <t>Enable Sensed Grid Config Detection</t>
    </r>
    <r>
      <rPr>
        <sz val="9"/>
        <color theme="1"/>
        <rFont val="Arial"/>
        <family val="2"/>
      </rPr>
      <t>.  If Enabled, the DER may independently change its Active Settings Group based on locally observed grid conditions.
    &lt;0&gt; No Autonomous Detection.
    &lt;1&gt; Autonomous Detection.  Inverter's Active Settings Group  may differ from the Requested Settings Group</t>
    </r>
  </si>
  <si>
    <r>
      <t>Curve Point</t>
    </r>
    <r>
      <rPr>
        <b/>
        <sz val="9"/>
        <rFont val="Arial"/>
        <family val="2"/>
      </rPr>
      <t xml:space="preserve"> 100</t>
    </r>
    <r>
      <rPr>
        <b/>
        <sz val="9"/>
        <color theme="1"/>
        <rFont val="Arial"/>
        <family val="2"/>
      </rPr>
      <t xml:space="preserve"> X-Value</t>
    </r>
  </si>
  <si>
    <r>
      <t xml:space="preserve">Curve Point </t>
    </r>
    <r>
      <rPr>
        <b/>
        <sz val="9"/>
        <rFont val="Arial"/>
        <family val="2"/>
      </rPr>
      <t xml:space="preserve">100 </t>
    </r>
    <r>
      <rPr>
        <b/>
        <sz val="9"/>
        <color theme="1"/>
        <rFont val="Arial"/>
        <family val="2"/>
      </rPr>
      <t>Y-Value</t>
    </r>
  </si>
  <si>
    <r>
      <t xml:space="preserve">Curve Point </t>
    </r>
    <r>
      <rPr>
        <b/>
        <sz val="9"/>
        <rFont val="Arial"/>
        <family val="2"/>
      </rPr>
      <t>100</t>
    </r>
    <r>
      <rPr>
        <b/>
        <sz val="9"/>
        <color theme="1"/>
        <rFont val="Arial"/>
        <family val="2"/>
      </rPr>
      <t xml:space="preserve"> X-Value</t>
    </r>
  </si>
  <si>
    <t>StrWinTms</t>
  </si>
  <si>
    <t>StopWinTms</t>
  </si>
  <si>
    <t>StrRmpUpRte</t>
  </si>
  <si>
    <t>StopRmpDnRte</t>
  </si>
  <si>
    <t>Per item 65 - Suggest deleting - don't need both</t>
  </si>
  <si>
    <t>Per item 65 - associated with DERStr in BO</t>
  </si>
  <si>
    <t>Per item 65 associated with DERStop in BO</t>
  </si>
  <si>
    <t>DERStopSuth</t>
  </si>
  <si>
    <t>AGra</t>
  </si>
  <si>
    <t>What are these? They seem to be the same as above but just in kxx</t>
  </si>
  <si>
    <t>TotW.RangeC.hLim</t>
  </si>
  <si>
    <t>TotW.RangeC.lLim</t>
  </si>
  <si>
    <t>What does high and low threshold mean? Are these the limits? If so, they are range configuration settings</t>
  </si>
  <si>
    <t>Should be in DRCT?  How do we know which MMXU?</t>
  </si>
  <si>
    <t>Are these separate values from those "at the connection point"?</t>
  </si>
  <si>
    <t>InCrv</t>
  </si>
  <si>
    <t>This should be set by the individual functions, not globally</t>
  </si>
  <si>
    <t>What does threshold mean?</t>
  </si>
  <si>
    <t>VArAvl</t>
  </si>
  <si>
    <t>Not clear how it is used - left as being readable but not writeable</t>
  </si>
  <si>
    <r>
      <rPr>
        <b/>
        <sz val="9"/>
        <color theme="1"/>
        <rFont val="Arial"/>
        <family val="2"/>
      </rPr>
      <t>Reference for Reactive Power Setpoints.</t>
    </r>
    <r>
      <rPr>
        <sz val="9"/>
        <color theme="1"/>
        <rFont val="Arial"/>
        <family val="2"/>
      </rPr>
      <t xml:space="preserve">  Selects which setpoint is active.  Default is &lt;3&gt;.  Also specifies whether Watts or VARs take precedence when providing reactive current support.  If set to &lt;3&gt;, generating Watts has precedence.  At any other setting, reactive current has precedence.
     &lt;0&gt; Not applicable / Unknown
     &lt;1&gt; Percent of Maximum Active Power (DRCT.WMax)
     &lt;2&gt; Percent of Maximum Reactive Power (DRCT.VArMax)
     &lt;3&gt; Percent of Available Reactive Power (DINV.VArAvl)</t>
    </r>
  </si>
  <si>
    <t>CapWhrUse</t>
  </si>
  <si>
    <t>Watts can be curtailed in order to produce reactive current.</t>
  </si>
  <si>
    <t>Voltage references should be per ECP, and therefore not DRCT</t>
  </si>
  <si>
    <t>ECPVRef</t>
  </si>
  <si>
    <t>ECPVRefOfs</t>
  </si>
  <si>
    <t>I assume (??) these are settings, not measurements?</t>
  </si>
  <si>
    <t>PhV.phsA.mag</t>
  </si>
  <si>
    <t>PhV.phsA.ang</t>
  </si>
  <si>
    <t>PhV.phsB.mag</t>
  </si>
  <si>
    <t>PhV.phsB.ang</t>
  </si>
  <si>
    <t xml:space="preserve">PhV.phsC.mag </t>
  </si>
  <si>
    <t>PhV.phsC.ang</t>
  </si>
  <si>
    <t>These seem to be duplicates</t>
  </si>
  <si>
    <t>TotW.rangeC.hLim</t>
  </si>
  <si>
    <t>TotVAr.rangeC.hLim</t>
  </si>
  <si>
    <t>TotPF.rangeC.hLim</t>
  </si>
  <si>
    <t>PhV.phsA.rangeC.hLim</t>
  </si>
  <si>
    <t>PhV.phsB.rangeC.hLim</t>
  </si>
  <si>
    <t>PhV.phsC.rangeC.hLim</t>
  </si>
  <si>
    <t>TotW.rangeC.lLim</t>
  </si>
  <si>
    <t>TotVAr.rangeC.lLim</t>
  </si>
  <si>
    <t>TotPF.rangeC.lLim</t>
  </si>
  <si>
    <t>PhV.phsA.rangeC.lLim</t>
  </si>
  <si>
    <t>PhV.phsB.rangeC.lLim</t>
  </si>
  <si>
    <t>PhV.phsC.rangeC.lLim</t>
  </si>
  <si>
    <t>Was MaxWLim. What purpose does this have since meters only measure?</t>
  </si>
  <si>
    <t>These are settings for some of the functions. Why are they associated with the inverters?</t>
  </si>
  <si>
    <t>EnclTmp</t>
  </si>
  <si>
    <t>Hz.rangeC.hLim</t>
  </si>
  <si>
    <t>Hz.rangeC.lLim</t>
  </si>
  <si>
    <t>Watt.RangeC.hLim</t>
  </si>
  <si>
    <t>Amp.RangeC.hLim</t>
  </si>
  <si>
    <t>Vol.RangeC.hLim</t>
  </si>
  <si>
    <t>Watt.RangeC.lLim</t>
  </si>
  <si>
    <t>Amp.RangeC.lLim</t>
  </si>
  <si>
    <t>Vol.RangeC.lLim</t>
  </si>
  <si>
    <t>DEL</t>
  </si>
  <si>
    <t>Wye</t>
  </si>
  <si>
    <t>A.phsA</t>
  </si>
  <si>
    <t>A.phsB</t>
  </si>
  <si>
    <t>A.phsC</t>
  </si>
  <si>
    <t>V.phsAB</t>
  </si>
  <si>
    <t>V.phsBC</t>
  </si>
  <si>
    <t>V.phsCA</t>
  </si>
  <si>
    <t>Not allowed in 61850</t>
  </si>
  <si>
    <t>EnvTmp</t>
  </si>
  <si>
    <t>A.phsA.mag</t>
  </si>
  <si>
    <t>A.phsB.mag</t>
  </si>
  <si>
    <t>A.phsC.mag</t>
  </si>
  <si>
    <t>PhV.phsC.mag</t>
  </si>
  <si>
    <t>AvPPVPhs</t>
  </si>
  <si>
    <t>HZ</t>
  </si>
  <si>
    <t>SocWh</t>
  </si>
  <si>
    <t>CapWhRtg</t>
  </si>
  <si>
    <t>CapWhUseRtg</t>
  </si>
  <si>
    <t>We agreed all capacities would be watt-hours - suggest we delete</t>
  </si>
  <si>
    <t>CapUseRsvMin</t>
  </si>
  <si>
    <t>CapUseRsvMax</t>
  </si>
  <si>
    <t>Remove amp-hour ratings</t>
  </si>
  <si>
    <r>
      <rPr>
        <b/>
        <sz val="9"/>
        <color theme="1"/>
        <rFont val="Arial"/>
        <family val="2"/>
      </rPr>
      <t>Battery #1 Setpoint for minimum reserve for storage</t>
    </r>
    <r>
      <rPr>
        <sz val="9"/>
        <color theme="1"/>
        <rFont val="Arial"/>
        <family val="2"/>
      </rPr>
      <t>, as a percentage of the nominal maximum storage (DBAT.CapWhRtg)</t>
    </r>
  </si>
  <si>
    <t>InBatV.RangC.hLim</t>
  </si>
  <si>
    <t>InBatV.RangC.lLim</t>
  </si>
  <si>
    <t>This is a BO</t>
  </si>
  <si>
    <t>EEHealth</t>
  </si>
  <si>
    <t>This is not a percent, but an enumeration</t>
  </si>
  <si>
    <t>IntnBatV</t>
  </si>
  <si>
    <t>IntnBatA</t>
  </si>
  <si>
    <t>HiBatVol</t>
  </si>
  <si>
    <t>LoBatVol</t>
  </si>
  <si>
    <t>ChaA.RangeC.hLim</t>
  </si>
  <si>
    <t>BatVNom.RangeC.hLim</t>
  </si>
  <si>
    <t>BatVNom.RangeC.lLim</t>
  </si>
  <si>
    <t>ChaV.RangeC.hLim</t>
  </si>
  <si>
    <t>CelV.RangeC.hLim</t>
  </si>
  <si>
    <t>CelV.RangeC.lLim</t>
  </si>
  <si>
    <t>BatSerCnt</t>
  </si>
  <si>
    <t>CelTmp.RangeC.lLim</t>
  </si>
  <si>
    <t>CelTmp.RangeC.hLim</t>
  </si>
  <si>
    <t>VArMaxAvl</t>
  </si>
  <si>
    <t>Operating Mode - Load Following Enabled</t>
  </si>
  <si>
    <t>Operating Mode - Generation Following Enabled</t>
  </si>
  <si>
    <t>Not in MESA</t>
  </si>
  <si>
    <t>DTCD</t>
  </si>
  <si>
    <t>ModPrty</t>
  </si>
  <si>
    <t>Peak Power Limiting Ramp Time</t>
  </si>
  <si>
    <t>Load Following Ramp Time</t>
  </si>
  <si>
    <t>Generation Following Ramp Time</t>
  </si>
  <si>
    <t>GenFolPct</t>
  </si>
  <si>
    <r>
      <t xml:space="preserve">Generation Following Discharging Ramp Down Rate. </t>
    </r>
    <r>
      <rPr>
        <sz val="9"/>
        <color theme="1"/>
        <rFont val="Arial"/>
        <family val="2"/>
      </rPr>
      <t>Maximum ramp down rate</t>
    </r>
  </si>
  <si>
    <r>
      <t xml:space="preserve">Generation Following Charge Ramp Up Rate. </t>
    </r>
    <r>
      <rPr>
        <sz val="9"/>
        <color theme="1"/>
        <rFont val="Arial"/>
        <family val="2"/>
      </rPr>
      <t>Maximum ramp up rate</t>
    </r>
  </si>
  <si>
    <r>
      <t>Generation Following Charge Ramp Down Rate.</t>
    </r>
    <r>
      <rPr>
        <sz val="9"/>
        <color theme="1"/>
        <rFont val="Arial"/>
        <family val="2"/>
      </rPr>
      <t xml:space="preserve"> Maximum ramp up rate</t>
    </r>
  </si>
  <si>
    <t>New since it was split from the Load Following</t>
  </si>
  <si>
    <t>Volt-Watt Ramp Time</t>
  </si>
  <si>
    <r>
      <t>Volt-Watt Upper Limit.</t>
    </r>
    <r>
      <rPr>
        <sz val="9"/>
        <color theme="1"/>
        <rFont val="Arial"/>
        <family val="2"/>
      </rPr>
      <t xml:space="preserve"> Positive Percent of VRef</t>
    </r>
  </si>
  <si>
    <r>
      <t xml:space="preserve">Volt-Watt Lower Limit. </t>
    </r>
    <r>
      <rPr>
        <sz val="9"/>
        <color theme="1"/>
        <rFont val="Arial"/>
        <family val="2"/>
      </rPr>
      <t>Negative Percent of VRef</t>
    </r>
  </si>
  <si>
    <r>
      <t>Volt-Watt Decreasing Watt Gradient.</t>
    </r>
    <r>
      <rPr>
        <sz val="9"/>
        <color theme="1"/>
        <rFont val="Arial"/>
        <family val="2"/>
      </rPr>
      <t xml:space="preserve"> Percent of WMax</t>
    </r>
  </si>
  <si>
    <r>
      <t>Volt-Watt Increasing Watt Gradient.</t>
    </r>
    <r>
      <rPr>
        <sz val="9"/>
        <color theme="1"/>
        <rFont val="Arial"/>
        <family val="2"/>
      </rPr>
      <t xml:space="preserve"> Percent of WMax</t>
    </r>
  </si>
  <si>
    <t>VWDecGra</t>
  </si>
  <si>
    <t>VWIncrGra</t>
  </si>
  <si>
    <r>
      <t xml:space="preserve">Volt-Watt Discharging Ramp Up Rate. </t>
    </r>
    <r>
      <rPr>
        <sz val="9"/>
        <color theme="1"/>
        <rFont val="Arial"/>
        <family val="2"/>
      </rPr>
      <t>Maximum ramp up rate</t>
    </r>
  </si>
  <si>
    <r>
      <t xml:space="preserve">Volt-Watt Discharging Ramp Down Rate. </t>
    </r>
    <r>
      <rPr>
        <sz val="9"/>
        <color theme="1"/>
        <rFont val="Arial"/>
        <family val="2"/>
      </rPr>
      <t>Maximum ramp down rate</t>
    </r>
  </si>
  <si>
    <r>
      <t xml:space="preserve">Volt-Watt Charge Ramp Down Rate. </t>
    </r>
    <r>
      <rPr>
        <sz val="9"/>
        <color theme="1"/>
        <rFont val="Arial"/>
        <family val="2"/>
      </rPr>
      <t>Maximum charging ramp down rate</t>
    </r>
  </si>
  <si>
    <r>
      <t xml:space="preserve">Volt-Watt Charge Ramp Up Rate. </t>
    </r>
    <r>
      <rPr>
        <sz val="9"/>
        <color theme="1"/>
        <rFont val="Arial"/>
        <family val="2"/>
      </rPr>
      <t>Maximum charging ramp up rate</t>
    </r>
  </si>
  <si>
    <t>AGC Reversion Timeout Period</t>
  </si>
  <si>
    <t>Charge/Discharge Reversion Timeout Period</t>
  </si>
  <si>
    <t>Peak Power Limiting Reversion Timeout Period</t>
  </si>
  <si>
    <t>Load Following Reversion Timeout Period</t>
  </si>
  <si>
    <t>Generation Following Reversion Timeout Period</t>
  </si>
  <si>
    <t>Volt-Watt Reversion Timeout Period</t>
  </si>
  <si>
    <t xml:space="preserve">Dynamic Volt-Watt Reversion Timeout Period </t>
  </si>
  <si>
    <t>Fixed Power Factor Reversion Timeout Period</t>
  </si>
  <si>
    <t xml:space="preserve">Pricing Mode Reversion Timeout Period </t>
  </si>
  <si>
    <t>PerTms</t>
  </si>
  <si>
    <t>DateTgt</t>
  </si>
  <si>
    <t>PFTgt</t>
  </si>
  <si>
    <t>This is set when the curves are created</t>
  </si>
  <si>
    <t>Not sur wat this is for</t>
  </si>
  <si>
    <t>ModOnAvl</t>
  </si>
  <si>
    <t>ModOffAvl</t>
  </si>
  <si>
    <t>ModOffUnavl</t>
  </si>
  <si>
    <t>ModOnUnavl</t>
  </si>
  <si>
    <t>Remote (Not local)</t>
  </si>
  <si>
    <t>Set Local State</t>
  </si>
  <si>
    <t>VRefOfs</t>
  </si>
  <si>
    <t>Maximum Reactive Power</t>
  </si>
  <si>
    <t>See item #203</t>
  </si>
  <si>
    <t>SocUsePct</t>
  </si>
  <si>
    <r>
      <t xml:space="preserve">State of Charge – </t>
    </r>
    <r>
      <rPr>
        <sz val="9"/>
        <color theme="1"/>
        <rFont val="Arial"/>
        <family val="2"/>
      </rPr>
      <t>Currently available energy in the ESS, as a percentage of ACTUAL capacity rating.</t>
    </r>
  </si>
  <si>
    <r>
      <t xml:space="preserve">Usable State of Charge – </t>
    </r>
    <r>
      <rPr>
        <sz val="9"/>
        <color theme="1"/>
        <rFont val="Arial"/>
        <family val="2"/>
      </rPr>
      <t xml:space="preserve">Currently usable energy in the ESS, as a percentage of USABLE capacity rating. </t>
    </r>
  </si>
  <si>
    <t>SocWhPct</t>
  </si>
  <si>
    <r>
      <rPr>
        <b/>
        <sz val="9"/>
        <color theme="1"/>
        <rFont val="Arial"/>
        <family val="2"/>
      </rPr>
      <t>Connect/Disconnect Reversion Timeout Period</t>
    </r>
    <r>
      <rPr>
        <sz val="9"/>
        <color theme="1"/>
        <rFont val="Arial"/>
        <family val="2"/>
      </rPr>
      <t xml:space="preserve"> . Timeout (reversion time is for the Disconnect only)</t>
    </r>
  </si>
  <si>
    <r>
      <t xml:space="preserve">DER Start Ramp Up Rate  </t>
    </r>
    <r>
      <rPr>
        <sz val="9"/>
        <color theme="1"/>
        <rFont val="Arial"/>
        <family val="2"/>
      </rPr>
      <t>The rate (percent of WMax) used by the system to achieve its generation/discharging setpoints after being soft started. This time overrides the WGra generation ramp rate for startup.</t>
    </r>
  </si>
  <si>
    <r>
      <rPr>
        <b/>
        <sz val="9"/>
        <color theme="1"/>
        <rFont val="Arial"/>
        <family val="2"/>
      </rPr>
      <t>System Initiate Start-up Sequence</t>
    </r>
    <r>
      <rPr>
        <sz val="9"/>
        <color theme="1"/>
        <rFont val="Arial"/>
        <family val="2"/>
      </rPr>
      <t xml:space="preserve"> (Return to Service)
Setting this to 1 does the following:
   - Sets BI "System Is Starting Up" to 1 indicating that the system is starting up.  Additional start-up status can be found in AI "System Start-up Status".
   - Instructs all batteries to connect.
   - Once each battery has reported that it has connect successfully, instructs corresponding PCS to start.
System can be shut down by executing B0 "Emergency Stop" command.
This operation is the same as California Rule 21 "Soft Start".</t>
    </r>
  </si>
  <si>
    <t>DateTgtTms</t>
  </si>
  <si>
    <r>
      <t xml:space="preserve">AGC Maximum Usable SOC. </t>
    </r>
    <r>
      <rPr>
        <sz val="9"/>
        <color theme="1"/>
        <rFont val="Arial"/>
        <family val="2"/>
      </rPr>
      <t>This is a range specific to AGC because the DER may be using the rest of the usable capacity for something else.  Read-only.</t>
    </r>
  </si>
  <si>
    <r>
      <t xml:space="preserve">AGC Minimum Usable SOC.  </t>
    </r>
    <r>
      <rPr>
        <sz val="9"/>
        <color theme="1"/>
        <rFont val="Arial"/>
        <family val="2"/>
      </rPr>
      <t>This is a range specific to AGC because the DER may be using the rest of the usable capacity for something else.  Read-only.</t>
    </r>
  </si>
  <si>
    <t>Frequency-Watt Emergency Signal Meter ID</t>
  </si>
  <si>
    <t>Frequency-Watt Emergency Mode Priority</t>
  </si>
  <si>
    <r>
      <t xml:space="preserve">Frequency-Watt Emergency Hysteresis enable/disable </t>
    </r>
    <r>
      <rPr>
        <sz val="9"/>
        <color theme="1"/>
        <rFont val="Arial"/>
        <family val="2"/>
      </rPr>
      <t>True = Use of hysteresis; False = No use of hysteresis</t>
    </r>
  </si>
  <si>
    <r>
      <rPr>
        <b/>
        <sz val="9"/>
        <color theme="1"/>
        <rFont val="Arial"/>
        <family val="2"/>
      </rPr>
      <t>Frequency-Watt Emergency Starting frequency</t>
    </r>
    <r>
      <rPr>
        <sz val="9"/>
        <color theme="1"/>
        <rFont val="Arial"/>
        <family val="2"/>
      </rPr>
      <t>: Delta frequency between start frequency and nominal grid frequency</t>
    </r>
  </si>
  <si>
    <r>
      <rPr>
        <b/>
        <sz val="9"/>
        <color theme="1"/>
        <rFont val="Arial"/>
        <family val="2"/>
      </rPr>
      <t>Frequency-Watt Emergency Stopping frequency</t>
    </r>
    <r>
      <rPr>
        <sz val="9"/>
        <color theme="1"/>
        <rFont val="Arial"/>
        <family val="2"/>
      </rPr>
      <t>: Delta frequency between stop frequency and nominal grid frequency</t>
    </r>
  </si>
  <si>
    <r>
      <rPr>
        <b/>
        <sz val="9"/>
        <color theme="1"/>
        <rFont val="Arial"/>
        <family val="2"/>
      </rPr>
      <t xml:space="preserve">Frequency-Watt Emergency Maximim W change rate: </t>
    </r>
    <r>
      <rPr>
        <sz val="9"/>
        <color theme="1"/>
        <rFont val="Arial"/>
        <family val="2"/>
      </rPr>
      <t>The maximum rate at which the ouput may be increased after releasing the frozen value of snap shot function. This is represented in terms of % WMax per minute.</t>
    </r>
  </si>
  <si>
    <r>
      <t xml:space="preserve">Frequency-Watt Emergency High speed enable/disable: </t>
    </r>
    <r>
      <rPr>
        <sz val="9"/>
        <color theme="1"/>
        <rFont val="Arial"/>
        <family val="2"/>
      </rPr>
      <t>Activation of the Active Power Reduction by Frequency function ctlVal = off (FALSE) | on (TRUE)</t>
    </r>
  </si>
  <si>
    <r>
      <rPr>
        <b/>
        <sz val="9"/>
        <color theme="1"/>
        <rFont val="Arial"/>
        <family val="2"/>
      </rPr>
      <t>Frequency-Watt Emergency Activation delay:</t>
    </r>
    <r>
      <rPr>
        <sz val="9"/>
        <color theme="1"/>
        <rFont val="Arial"/>
        <family val="2"/>
      </rPr>
      <t xml:space="preserve"> Intentional delay in ms before function activation</t>
    </r>
  </si>
  <si>
    <r>
      <rPr>
        <b/>
        <sz val="9"/>
        <color theme="1"/>
        <rFont val="Arial"/>
        <family val="2"/>
      </rPr>
      <t>Frequency-Watt Emergency Snapshot of power:</t>
    </r>
    <r>
      <rPr>
        <sz val="9"/>
        <color theme="1"/>
        <rFont val="Arial"/>
        <family val="2"/>
      </rPr>
      <t xml:space="preserve"> True = Snapshot is active; False = Off, the snapshot is not active</t>
    </r>
  </si>
  <si>
    <r>
      <rPr>
        <b/>
        <sz val="9"/>
        <color theme="1"/>
        <rFont val="Arial"/>
        <family val="2"/>
      </rPr>
      <t>Nameplate Voltage Rating</t>
    </r>
    <r>
      <rPr>
        <sz val="9"/>
        <color theme="1"/>
        <rFont val="Arial"/>
        <family val="2"/>
      </rPr>
      <t xml:space="preserve"> – Volts</t>
    </r>
  </si>
  <si>
    <r>
      <rPr>
        <b/>
        <sz val="9"/>
        <color theme="1"/>
        <rFont val="Arial"/>
        <family val="2"/>
      </rPr>
      <t>Nameplate Active Power Rating</t>
    </r>
    <r>
      <rPr>
        <sz val="9"/>
        <color theme="1"/>
        <rFont val="Arial"/>
        <family val="2"/>
      </rPr>
      <t xml:space="preserve"> – Watts</t>
    </r>
  </si>
  <si>
    <r>
      <rPr>
        <b/>
        <sz val="9"/>
        <color theme="1"/>
        <rFont val="Arial"/>
        <family val="2"/>
      </rPr>
      <t>Nameplate Apparent Power Rating</t>
    </r>
    <r>
      <rPr>
        <sz val="9"/>
        <color theme="1"/>
        <rFont val="Arial"/>
        <family val="2"/>
      </rPr>
      <t xml:space="preserve"> - VA</t>
    </r>
  </si>
  <si>
    <r>
      <rPr>
        <b/>
        <sz val="9"/>
        <color theme="1"/>
        <rFont val="Arial"/>
        <family val="2"/>
      </rPr>
      <t xml:space="preserve">Nameplate Reactive Power Rating </t>
    </r>
    <r>
      <rPr>
        <sz val="9"/>
        <color theme="1"/>
        <rFont val="Arial"/>
        <family val="2"/>
      </rPr>
      <t>– VAR</t>
    </r>
  </si>
  <si>
    <t>One or more Schedules Running</t>
  </si>
  <si>
    <t xml:space="preserve">Note:  As of 2016, IEC 61850-7-420 has the following:
None, dimensionless 1
Volt-var modes VV11 - VV12 2
Frequency-watt mode FW22 3
Watt-power-factor mode WP42 4
Voltage-watt modes VW51 - VW52 5
Remain connected 6
Temperature mode 7
Pricing signal mode 8
Low voltage ride-through mode 9
High voltage ride-through mode 10
Low frequency ride-through mode 11
High frequency ride-through mode 12
Not applicable / Unknown 98
</t>
  </si>
  <si>
    <r>
      <rPr>
        <b/>
        <sz val="9"/>
        <color theme="1"/>
        <rFont val="Arial"/>
        <family val="2"/>
      </rPr>
      <t>Independent (X-Value) Units for Curve</t>
    </r>
    <r>
      <rPr>
        <sz val="9"/>
        <color theme="1"/>
        <rFont val="Arial"/>
        <family val="2"/>
      </rPr>
      <t xml:space="preserve">
     &lt;0&gt; Curve is not defined
     &lt;1&gt; Not applicable / Unknown
     &lt;4&gt; Time
     &lt;29&gt; Voltage
     &lt;33&gt; Frequency
     &lt;38&gt; Watts
     &lt;23&gt;  Celsius Temperature
     &lt;100&gt; Price in hundredths of local currency
     &lt;129&gt; Percent Voltage
     &lt;133&gt; Percent Frequency
     &lt;138&gt; Percent Watts
     &lt;233&gt; Frequency Deviation</t>
    </r>
  </si>
  <si>
    <r>
      <rPr>
        <b/>
        <sz val="9"/>
        <color theme="1"/>
        <rFont val="Arial"/>
        <family val="2"/>
      </rPr>
      <t>Dependent (Y-Value) Units for Curve</t>
    </r>
    <r>
      <rPr>
        <sz val="9"/>
        <color theme="1"/>
        <rFont val="Arial"/>
        <family val="2"/>
      </rPr>
      <t xml:space="preserve">
     &lt;0&gt; Curve is not defined
     &lt;1&gt; Not applicable / unknown
     &lt;2&gt; VArs as percent of max VArs (VARMax)
     &lt;3&gt; VArs as percent of max available VArs (VArAval)
     &lt;4&gt; Vars as percent of max Watts (Wmax)  - not used
     &lt;5&gt; Watts as percent of max Watts (Wmax)
     &lt;6&gt; Watts as percent of frozen active power (DeptSnptRef)
     &lt;7&gt; Power Factor in EEI notation
     &lt;8&gt; Volts as a percent of the nominal voltage (VRef)
     &lt;99+&gt;  Other</t>
    </r>
  </si>
  <si>
    <t xml:space="preserve">Replaces "Freeze at Time" in DNP3 </t>
  </si>
  <si>
    <r>
      <t>Dynamic Reactive Current Support  - Meter ID</t>
    </r>
    <r>
      <rPr>
        <sz val="9"/>
        <color theme="1"/>
        <rFont val="Arial"/>
        <family val="2"/>
      </rPr>
      <t>: Referenced ECP.  This is the meter from which current is being read to evaluate and provide support.</t>
    </r>
  </si>
  <si>
    <t>Peak Power Limiting Reference Power Measured</t>
  </si>
  <si>
    <t>PkPwrWLim</t>
  </si>
  <si>
    <r>
      <t xml:space="preserve">Generation Following Discharging Ramp Up Rate. </t>
    </r>
    <r>
      <rPr>
        <sz val="9"/>
        <color theme="1"/>
        <rFont val="Arial"/>
        <family val="2"/>
      </rPr>
      <t>Maximum ramp up rate (Watts)</t>
    </r>
  </si>
  <si>
    <t>Fixed Power Factor Reference Power Factor Measured</t>
  </si>
  <si>
    <r>
      <t>WMax</t>
    </r>
    <r>
      <rPr>
        <sz val="9"/>
        <color indexed="8"/>
        <rFont val="Arial"/>
        <family val="2"/>
      </rPr>
      <t> </t>
    </r>
  </si>
  <si>
    <r>
      <t>RmpTms</t>
    </r>
    <r>
      <rPr>
        <sz val="9"/>
        <color indexed="8"/>
        <rFont val="Arial"/>
        <family val="2"/>
      </rPr>
      <t> </t>
    </r>
  </si>
  <si>
    <t>DOPM </t>
  </si>
  <si>
    <t>RmpTms </t>
  </si>
  <si>
    <t>MESA-ESS</t>
  </si>
  <si>
    <t>System  Binary Inputs</t>
  </si>
  <si>
    <t>Schedule Binary Inputs</t>
  </si>
  <si>
    <t>Meter Historian Binary Inputs</t>
  </si>
  <si>
    <t>DER Unit Historian Binary Inputs</t>
  </si>
  <si>
    <t>Inverter Historian Binary Inputs</t>
  </si>
  <si>
    <t>Battery Historian Binary Inputs</t>
  </si>
  <si>
    <t>System Binary Outputs</t>
  </si>
  <si>
    <t>Schedule Binary Outputs</t>
  </si>
  <si>
    <t>System Analog Inputs</t>
  </si>
  <si>
    <t>Schedule Analog Inputs</t>
  </si>
  <si>
    <t>Meter Historian Analog Inputs</t>
  </si>
  <si>
    <t>DER Unit  Historian Analog Inputs</t>
  </si>
  <si>
    <t>Battery Historian Analog Inputs</t>
  </si>
  <si>
    <t>Vendor Specific Analog Inputs</t>
  </si>
  <si>
    <t>System Analog Outputs</t>
  </si>
  <si>
    <t>Schedule Analog Outputs</t>
  </si>
  <si>
    <t>Meter Historian Analog Outputs</t>
  </si>
  <si>
    <t>Inverter Historian Analog Outputs</t>
  </si>
  <si>
    <t>Historian Battery Analog Outputs</t>
  </si>
  <si>
    <t>Point
Index</t>
  </si>
  <si>
    <t>System Counters</t>
  </si>
  <si>
    <t>Active power at Meter #1 is high</t>
  </si>
  <si>
    <t>Active power at Meter #1 is low</t>
  </si>
  <si>
    <t>Reactive power at Meter #1 is high</t>
  </si>
  <si>
    <t>Reactive power at Meter #1 is low</t>
  </si>
  <si>
    <t>Power factor at Meter #1 is high</t>
  </si>
  <si>
    <t>Power factor at Meter #1 is low</t>
  </si>
  <si>
    <t>Phase A Voltage at Meter #1 is high</t>
  </si>
  <si>
    <t>Phase A Voltage at Meter #1 is low</t>
  </si>
  <si>
    <t>Phase B Voltage at Meter #1 is high</t>
  </si>
  <si>
    <t>Phase B Voltage at Meter #1 is low</t>
  </si>
  <si>
    <t>Phase C Voltage at Meter #1 is high</t>
  </si>
  <si>
    <t>Phase C Voltage at Meter #1 is low</t>
  </si>
  <si>
    <t>Meter #1 Communication Error</t>
  </si>
  <si>
    <t>Active power at Meter #m is low</t>
  </si>
  <si>
    <t>Reactive power at Meter #m is high</t>
  </si>
  <si>
    <t>Reactive power at Meter #m is low</t>
  </si>
  <si>
    <t>Power factor at Meter #m is high</t>
  </si>
  <si>
    <t>Power factor at Meter #m is low</t>
  </si>
  <si>
    <t>Phase A Voltage at Meter #m is high</t>
  </si>
  <si>
    <t>Phase A Voltage at Meter #m is low</t>
  </si>
  <si>
    <t>Phase B Voltage at Meter #m is high</t>
  </si>
  <si>
    <t>Phase B Voltage at Meter #m is low</t>
  </si>
  <si>
    <t>Phase C Voltage at Meter #m is high</t>
  </si>
  <si>
    <t>Phase C Voltage at Meter #m is low</t>
  </si>
  <si>
    <t>Active power at Meter #m is high</t>
  </si>
  <si>
    <t xml:space="preserve">DER Unit #2 . . . DER Unit  #e-1  points </t>
  </si>
  <si>
    <t>Meter #2 . . . Meter #m-1  points</t>
  </si>
  <si>
    <t>DER Unit #e Has P1 Alarms</t>
  </si>
  <si>
    <t>DER Unit #e Has P2 Alarms</t>
  </si>
  <si>
    <t>DER Unit #e Has P3 Alarms</t>
  </si>
  <si>
    <t>Inverter #2 . . . Inverter #p-1 points</t>
  </si>
  <si>
    <t>Battery Bank #2 . . . Battery Bank #b-1 points</t>
  </si>
  <si>
    <t>Inverter #1 DC Over Voltage Alarm</t>
  </si>
  <si>
    <r>
      <t>Inverter #1 DC</t>
    </r>
    <r>
      <rPr>
        <b/>
        <sz val="9"/>
        <color rgb="FFFF0000"/>
        <rFont val="Arial"/>
        <family val="2"/>
      </rPr>
      <t xml:space="preserve"> </t>
    </r>
    <r>
      <rPr>
        <b/>
        <sz val="9"/>
        <color theme="1"/>
        <rFont val="Arial"/>
        <family val="2"/>
      </rPr>
      <t>Under</t>
    </r>
    <r>
      <rPr>
        <b/>
        <sz val="9"/>
        <rFont val="Arial"/>
        <family val="2"/>
      </rPr>
      <t xml:space="preserve"> Voltage Alarm</t>
    </r>
  </si>
  <si>
    <t>Inverter #1 AC Disconnect Warning</t>
  </si>
  <si>
    <t>Inverter #1 DC Disconnect Warning</t>
  </si>
  <si>
    <t>Inverter #1 Grid Disconnect Warning</t>
  </si>
  <si>
    <t>Inverter #1 Cabinet Open Warning</t>
  </si>
  <si>
    <t>Inverter #1 Manual Shutdown Warning</t>
  </si>
  <si>
    <t>Inverter #1 Over Temperature Alarm</t>
  </si>
  <si>
    <t>Inverter #1 Over Frequency Alarm</t>
  </si>
  <si>
    <t>Inverter #1 Under Frequency Alarm</t>
  </si>
  <si>
    <t>Inverter #1 AC Over Voltage Alarm</t>
  </si>
  <si>
    <t>Inverter #1 AC Under Voltage Alarm</t>
  </si>
  <si>
    <t>Inverter #1 Blown String Fuse Alarm</t>
  </si>
  <si>
    <t>Inverter #1 Hardware Test Failure</t>
  </si>
  <si>
    <t>Inverter #1 Other Warning</t>
  </si>
  <si>
    <t>Schedule #2  . . . Schedule #s-1 points</t>
  </si>
  <si>
    <t>Meter #1 Frequency at the connection point</t>
  </si>
  <si>
    <t>Meter #1 Active power at the connection point</t>
  </si>
  <si>
    <t>Meter #1 Reactive power at connection point</t>
  </si>
  <si>
    <t>Meter #1 Power factor at the connection point</t>
  </si>
  <si>
    <t>Meter #1 Apparent power at the connection point</t>
  </si>
  <si>
    <t>Meter #1 Phase A Volts at connection point</t>
  </si>
  <si>
    <t>Meter #1 Phase A Volts angle at connection point</t>
  </si>
  <si>
    <t>Meter #1 Phase B Volts at connection point</t>
  </si>
  <si>
    <t>Meter #1 Phase B Volts angle at connection point</t>
  </si>
  <si>
    <t>Meter #1 Phase C Volts at connection point</t>
  </si>
  <si>
    <t>Meter #1 Phase C Volts angle at connection point</t>
  </si>
  <si>
    <t>Meter #1  Type of circuit phases:
&lt;0&gt; unknown
&lt;1&gt; single phase
&lt;2&gt; 3-phase
&lt;3&gt; delta
&lt;4&gt; wye
&lt;5&gt; wye-grounded
&lt;6&gt; other</t>
  </si>
  <si>
    <t>Meter #1 Reference Voltage at ECP</t>
  </si>
  <si>
    <t>Meter #1 Reference Voltage Offset at ECP</t>
  </si>
  <si>
    <t>Meter #1 Active power at connection point – high threshold</t>
  </si>
  <si>
    <t>Meter #1 Active power at connection point – low threshold</t>
  </si>
  <si>
    <t>Meter #1 Reactive power at connection point – high threshold</t>
  </si>
  <si>
    <t>Meter #1 Reactive power at connection point – low threshold</t>
  </si>
  <si>
    <t>Meter #1 Power factor at connection point – high threshold</t>
  </si>
  <si>
    <t>Meter #1 Power factor at connection point – low threshold</t>
  </si>
  <si>
    <t>Meter #1 Phase A Volts – high threshold</t>
  </si>
  <si>
    <t>Meter #1 Phase A Volts – low threshold</t>
  </si>
  <si>
    <t>Meter #1 Phase B Volts – high threshold</t>
  </si>
  <si>
    <t>Meter #1 Phase B Volts – low threshold</t>
  </si>
  <si>
    <t>Meter #1 Phase C Volts – high threshold</t>
  </si>
  <si>
    <t>Meter #1 Phase C Volts – low threshold</t>
  </si>
  <si>
    <t>Meter #1 Reactive Power (in kVAR)</t>
  </si>
  <si>
    <t>Meter #1 Apparent Power (kVA)</t>
  </si>
  <si>
    <t>Meter #1 Power Factor</t>
  </si>
  <si>
    <t>Meter #1 Frequency (in Hz)</t>
  </si>
  <si>
    <t>Meter #1 Voltage A (in Volts)</t>
  </si>
  <si>
    <t>Meter #1 Voltage B (in Volts)</t>
  </si>
  <si>
    <t>Meter #1 Voltage C (in Volts)</t>
  </si>
  <si>
    <t>Meter #1 Average Line to Line Voltage (in Volts)</t>
  </si>
  <si>
    <t>Meter #1 Current A (in Amps)</t>
  </si>
  <si>
    <t>Meter #1 Current B (in Amps)</t>
  </si>
  <si>
    <t>Meter #1 Current C (in Amps)</t>
  </si>
  <si>
    <t>Meter #1 Reactive Power A (in kVAR)</t>
  </si>
  <si>
    <t>Meter #1 Reactive Power B (in kVAR)</t>
  </si>
  <si>
    <t>Meter #1 Reactive Power C (in kVAR)</t>
  </si>
  <si>
    <t>Meter #1 Maximum Active Power capability</t>
  </si>
  <si>
    <t>Meter #1 Reference Voltage</t>
  </si>
  <si>
    <t>Meter #1 Reference Voltage Offset</t>
  </si>
  <si>
    <t>Meter #2 . . . #m points</t>
  </si>
  <si>
    <t>DER Unit #2 . . . . DER Unit #e-1  points</t>
  </si>
  <si>
    <r>
      <rPr>
        <b/>
        <sz val="9"/>
        <color theme="1"/>
        <rFont val="Arial"/>
        <family val="2"/>
      </rPr>
      <t>DER Unit #e VArs Available  that can be produced without impacting active power</t>
    </r>
    <r>
      <rPr>
        <sz val="9"/>
        <color theme="1"/>
        <rFont val="Arial"/>
        <family val="2"/>
      </rPr>
      <t xml:space="preserve"> (Watts) output</t>
    </r>
  </si>
  <si>
    <t>DER Unit #e PV Present Indicator</t>
  </si>
  <si>
    <t>Inverter #2 through Inverter #p-1 points</t>
  </si>
  <si>
    <r>
      <rPr>
        <b/>
        <sz val="9"/>
        <color theme="1"/>
        <rFont val="Arial"/>
        <family val="2"/>
      </rPr>
      <t>Meter #1 Type of connection point:</t>
    </r>
    <r>
      <rPr>
        <sz val="9"/>
        <color theme="1"/>
        <rFont val="Arial"/>
        <family val="2"/>
      </rPr>
      <t xml:space="preserve">
&lt;0&gt; unknown,
&lt;1&gt; DER to local load,
&lt;2&gt; DER to local EPS,
&lt;3&gt; local EPS with load to area EPS,
&lt;4&gt; local EPS w/o load to area EPS
&lt;5&gt;  other.  
Most likely value is &lt;1&gt;</t>
    </r>
  </si>
  <si>
    <t>DER Unit #2 . . . DER Unit #e-1 points</t>
  </si>
  <si>
    <t>DER Unit #1 Real energy supplied to grid (Watt-hours)</t>
  </si>
  <si>
    <t>DER Unit #1 Reactive energy supplied to grid (VAR-hours)</t>
  </si>
  <si>
    <t>DER Unit #1 Real energy received (demanded) from grid (Watt-hours)</t>
  </si>
  <si>
    <t>DER Unit #1 Reactive energy received (demanded) from grid (VAR-hours)</t>
  </si>
  <si>
    <t>DER Unit #e Real energy supplied to grid (Watt-hours)</t>
  </si>
  <si>
    <t>DER Unit #e Reactive energy supplied to grid (VAR-hours)</t>
  </si>
  <si>
    <t>DER Unit #e Real energy received (demanded) from grid (Watt-hours)</t>
  </si>
  <si>
    <t>DER Unit #e Reactive energy received (demanded) from grid (VAR-hours)</t>
  </si>
  <si>
    <t>Default  Event Class</t>
  </si>
  <si>
    <t>Vendor Specific Counters</t>
  </si>
  <si>
    <t>Vendor Specific Analog Outputs</t>
  </si>
  <si>
    <t>Default Class Assigned to Counter Events</t>
  </si>
  <si>
    <t>Frozen Counter Exists
(Yes or No)</t>
  </si>
  <si>
    <t>Default Class Assigned to Frozen Counter Events</t>
  </si>
  <si>
    <t>Meter #1 at Reactive power at connection point – low threshold</t>
  </si>
  <si>
    <t>Meter #1 at Power factor at connection point – high threshold</t>
  </si>
  <si>
    <t>Meter #1 at Power factor at connection point – low threshold</t>
  </si>
  <si>
    <t>Meter #1 at Phase B Volts – low threshold</t>
  </si>
  <si>
    <t>Meter #1 at Phase C Volts – high threshold</t>
  </si>
  <si>
    <t>Meter #1 at Phase C Volts – low threshold</t>
  </si>
  <si>
    <t>Meter #2. . . . Meter #m-1  points</t>
  </si>
  <si>
    <t>Battery #2 . . . Battery #b-1 points</t>
  </si>
  <si>
    <t>Supports Low/High Voltage Ride-Through Mode</t>
  </si>
  <si>
    <t>Supports Low/High Frequency Ride-Through Mode</t>
  </si>
  <si>
    <t xml:space="preserve">Operating Mode - Low/High Voltage Ride-Through </t>
  </si>
  <si>
    <t xml:space="preserve">Operating Mode - Low/High Frequency Ride-Through </t>
  </si>
  <si>
    <t>Enable Low/High Voltage Ride-Through Mode</t>
  </si>
  <si>
    <t>Enable Low/High Frequency Ride-Through Mode</t>
  </si>
  <si>
    <t>Supports Coordinated Charge/Discharge Mode</t>
  </si>
  <si>
    <t>Supports Peak Power Limiting Mode</t>
  </si>
  <si>
    <t>Supports Load Following Mode</t>
  </si>
  <si>
    <t>Supports Generation Following Mode</t>
  </si>
  <si>
    <t>Supports Volt-VAR Control Mode</t>
  </si>
  <si>
    <t>Operating Mode - Coordinated Charge / Discharge Management Enabled</t>
  </si>
  <si>
    <t>Operating Mode - Frequency-Watt Enabled</t>
  </si>
  <si>
    <t>Operating Mode - Volt-VAR Control Enabled</t>
  </si>
  <si>
    <t>Enable Volt-VAR Control Mode</t>
  </si>
  <si>
    <t>Enable Coordinated Charge/Discharge Mode</t>
  </si>
  <si>
    <t>Enable  Peak Power Limiting Mode</t>
  </si>
  <si>
    <t>Enable Load Following Mode</t>
  </si>
  <si>
    <t>Enable Generation Following Mode</t>
  </si>
  <si>
    <t>Dynamic Reactive Current Support Moving Average Voltage</t>
  </si>
  <si>
    <r>
      <rPr>
        <b/>
        <sz val="9"/>
        <color theme="1"/>
        <rFont val="Arial"/>
        <family val="2"/>
      </rPr>
      <t xml:space="preserve">Dynamic Reactive Current Support Present Delta Voltage. </t>
    </r>
    <r>
      <rPr>
        <sz val="9"/>
        <color theme="1"/>
        <rFont val="Arial"/>
        <family val="2"/>
      </rPr>
      <t xml:space="preserve"> Difference in Volts between the present measured Voltage and the Moving Average Voltage (RDGS.Vav) as a percentage of the reference voltage (VRef)</t>
    </r>
  </si>
  <si>
    <t>Coordinated Charge/Discharge Time Window</t>
  </si>
  <si>
    <t>Coordinated Charge/Discharge Reversion Timeout Period</t>
  </si>
  <si>
    <t>Coordinated Charge/Discharge Mode Priority</t>
  </si>
  <si>
    <r>
      <t xml:space="preserve">Coordinated Charge/Discharge Target State of Charge. </t>
    </r>
    <r>
      <rPr>
        <sz val="9"/>
        <color theme="1"/>
        <rFont val="Arial"/>
        <family val="2"/>
      </rPr>
      <t>Charge that the system is expected to achieve, as a percentage of the usable capacity.</t>
    </r>
  </si>
  <si>
    <r>
      <t xml:space="preserve">Coordinated Charge/Discharge Target Date. </t>
    </r>
    <r>
      <rPr>
        <sz val="9"/>
        <color theme="1"/>
        <rFont val="Arial"/>
        <family val="2"/>
      </rPr>
      <t>Date by which the storage system must reach the target SOC.  Days since Jan 1, 1970.</t>
    </r>
  </si>
  <si>
    <r>
      <t xml:space="preserve">Coordinated Charge/Discharge Target  Time.  </t>
    </r>
    <r>
      <rPr>
        <sz val="9"/>
        <color theme="1"/>
        <rFont val="Arial"/>
        <family val="2"/>
      </rPr>
      <t>Time by when the storage system must reach the target SOC. Seconds since midnight.</t>
    </r>
  </si>
  <si>
    <r>
      <rPr>
        <b/>
        <sz val="9"/>
        <color theme="1"/>
        <rFont val="Arial"/>
        <family val="2"/>
      </rPr>
      <t>Storage Usable Capacity.</t>
    </r>
    <r>
      <rPr>
        <sz val="9"/>
        <color theme="1"/>
        <rFont val="Arial"/>
        <family val="2"/>
      </rPr>
      <t xml:space="preserve"> Usable watt capacity of the storage system for this function</t>
    </r>
  </si>
  <si>
    <r>
      <rPr>
        <b/>
        <sz val="9"/>
        <color theme="1"/>
        <rFont val="Arial"/>
        <family val="2"/>
      </rPr>
      <t>Storage Actual Capacity.</t>
    </r>
    <r>
      <rPr>
        <sz val="9"/>
        <color theme="1"/>
        <rFont val="Arial"/>
        <family val="2"/>
      </rPr>
      <t xml:space="preserve"> Actual total watt capacity of the storage system</t>
    </r>
  </si>
  <si>
    <r>
      <t xml:space="preserve">Charge/Discharge Ramp Time. </t>
    </r>
    <r>
      <rPr>
        <sz val="9"/>
        <color theme="1"/>
        <rFont val="Arial"/>
        <family val="2"/>
      </rPr>
      <t>Ramp time, in seconds, for moving from current operational mode settings to new operational mode settings</t>
    </r>
  </si>
  <si>
    <r>
      <rPr>
        <b/>
        <sz val="9"/>
        <color theme="1"/>
        <rFont val="Arial"/>
        <family val="2"/>
      </rPr>
      <t>Charge/Discharge VAr Action.</t>
    </r>
    <r>
      <rPr>
        <sz val="9"/>
        <color theme="1"/>
        <rFont val="Arial"/>
        <family val="2"/>
      </rPr>
      <t xml:space="preserve">  Action to take when switching between charging and discharging:
     &lt;0&gt; Reserved
     &lt;1&gt; Reverse producing/absorbing Vars when changing between charging and discharging (go to diagonal quadrant Q1/Q3 or Q2/Q4)
     &lt;2&gt; Do not reverse producing/absorbing Vars (go to adjacent quadrant Q1/Q2 or Q3/Q4)</t>
    </r>
  </si>
  <si>
    <r>
      <rPr>
        <b/>
        <sz val="9"/>
        <color theme="1"/>
        <rFont val="Arial"/>
        <family val="2"/>
      </rPr>
      <t>Charge/Discharge Minimum Reserve for Storage.</t>
    </r>
    <r>
      <rPr>
        <sz val="9"/>
        <color theme="1"/>
        <rFont val="Arial"/>
        <family val="2"/>
      </rPr>
      <t xml:space="preserve"> The reserve level below which the storage system may be only be discharged in emergency situations, expressed as a percentage of the usable capacity.</t>
    </r>
  </si>
  <si>
    <r>
      <rPr>
        <b/>
        <sz val="9"/>
        <color theme="1"/>
        <rFont val="Arial"/>
        <family val="2"/>
      </rPr>
      <t>Charge/Discharge Maximum Reserve for Storage.</t>
    </r>
    <r>
      <rPr>
        <sz val="9"/>
        <color theme="1"/>
        <rFont val="Arial"/>
        <family val="2"/>
      </rPr>
      <t xml:space="preserve"> The reserve level above which the storage system may be only be charged in emergency situations, expressed as a percentage of the usable capacity.</t>
    </r>
  </si>
  <si>
    <r>
      <t xml:space="preserve">Coordinated Charge/Discharge Ramp Time. </t>
    </r>
    <r>
      <rPr>
        <sz val="9"/>
        <color theme="1"/>
        <rFont val="Arial"/>
        <family val="2"/>
      </rPr>
      <t>Ramp time, in seconds, for moving from current operational mode settings to new operational mode settings</t>
    </r>
  </si>
  <si>
    <r>
      <t xml:space="preserve">Coordinated Charge/Discharge Energy Request. </t>
    </r>
    <r>
      <rPr>
        <sz val="9"/>
        <color theme="1"/>
        <rFont val="Arial"/>
        <family val="2"/>
      </rPr>
      <t>Amount of energy that must be transferred from the grid to the charger to move the SOC from the value at the specific time of reference to the target SOC.</t>
    </r>
  </si>
  <si>
    <r>
      <t xml:space="preserve">Coordinated Charge/Discharge Minimum Charging Duration. </t>
    </r>
    <r>
      <rPr>
        <sz val="9"/>
        <color theme="1"/>
        <rFont val="Arial"/>
        <family val="2"/>
      </rPr>
      <t>Minimum duration to move from the SOC at the time of reference to the target SOC.</t>
    </r>
  </si>
  <si>
    <r>
      <t xml:space="preserve">Coordinated Charge/Discharge Time of Reference.  </t>
    </r>
    <r>
      <rPr>
        <sz val="9"/>
        <color theme="1"/>
        <rFont val="Arial"/>
        <family val="2"/>
      </rPr>
      <t>Time that the SOC is measured or computed by the storage system and is the basis for the Energy Request, Minimum Charging Duration, and other parameters</t>
    </r>
  </si>
  <si>
    <r>
      <t xml:space="preserve">Coordinated Charge/Discharge Duration at Maximum Charge Rate. </t>
    </r>
    <r>
      <rPr>
        <sz val="9"/>
        <color theme="1"/>
        <rFont val="Arial"/>
        <family val="2"/>
      </rPr>
      <t>Duration that energy can be stored at the Maximum Charge Rate.</t>
    </r>
  </si>
  <si>
    <r>
      <t xml:space="preserve">Coordinated Charge/Discharge Duration Maximum Discharge Rate.  </t>
    </r>
    <r>
      <rPr>
        <sz val="9"/>
        <color theme="1"/>
        <rFont val="Arial"/>
        <family val="2"/>
      </rPr>
      <t>Duration that energy can be delivered at the Maximum Discharge Rate.</t>
    </r>
  </si>
  <si>
    <t>Frequency-Watt Mode Signal Meter ID</t>
  </si>
  <si>
    <t>Frequency-Watt Mode Priority</t>
  </si>
  <si>
    <r>
      <t xml:space="preserve">Frequency-Watt Mode High Speed Enable/Disable. </t>
    </r>
    <r>
      <rPr>
        <sz val="9"/>
        <color theme="1"/>
        <rFont val="Arial"/>
        <family val="2"/>
      </rPr>
      <t>Activation of the Active Power Reduction by Frequency function ctlVal = off (FALSE) | on (TRUE)</t>
    </r>
  </si>
  <si>
    <r>
      <rPr>
        <b/>
        <sz val="9"/>
        <color theme="1"/>
        <rFont val="Arial"/>
        <family val="2"/>
      </rPr>
      <t xml:space="preserve">Frequency-Watt Mode Starting Frequency. </t>
    </r>
    <r>
      <rPr>
        <sz val="9"/>
        <color theme="1"/>
        <rFont val="Arial"/>
        <family val="2"/>
      </rPr>
      <t>Delta frequency between start frequency and nominal grid frequency</t>
    </r>
  </si>
  <si>
    <r>
      <rPr>
        <b/>
        <sz val="9"/>
        <color theme="1"/>
        <rFont val="Arial"/>
        <family val="2"/>
      </rPr>
      <t>Frequency-Watt Mode Stopping Frequency.</t>
    </r>
    <r>
      <rPr>
        <sz val="9"/>
        <color theme="1"/>
        <rFont val="Arial"/>
        <family val="2"/>
      </rPr>
      <t xml:space="preserve"> Delta frequency between stop frequency and nominal grid frequency</t>
    </r>
  </si>
  <si>
    <r>
      <rPr>
        <b/>
        <sz val="9"/>
        <color theme="1"/>
        <rFont val="Arial"/>
        <family val="2"/>
      </rPr>
      <t>Frequency-Watt Mode Maximim W Change Rate.</t>
    </r>
    <r>
      <rPr>
        <sz val="9"/>
        <color theme="1"/>
        <rFont val="Arial"/>
        <family val="2"/>
      </rPr>
      <t xml:space="preserve"> The maximum rate at which the ouput may be increased after releasing the frozen value of snap shot function. This is represented in terms of % WMax per minute.</t>
    </r>
  </si>
  <si>
    <r>
      <rPr>
        <b/>
        <sz val="9"/>
        <color theme="1"/>
        <rFont val="Arial"/>
        <family val="2"/>
      </rPr>
      <t>Frequency-Watt Mode Activation Delay.</t>
    </r>
    <r>
      <rPr>
        <sz val="9"/>
        <color theme="1"/>
        <rFont val="Arial"/>
        <family val="2"/>
      </rPr>
      <t xml:space="preserve"> Intentional delay in ms before function activation</t>
    </r>
  </si>
  <si>
    <r>
      <t xml:space="preserve">Frequency-Watt Mode Hysteresis Enable/Disable. </t>
    </r>
    <r>
      <rPr>
        <sz val="9"/>
        <color theme="1"/>
        <rFont val="Arial"/>
        <family val="2"/>
      </rPr>
      <t>True = Use of hysteresis; False = No use of hysteresis</t>
    </r>
  </si>
  <si>
    <r>
      <rPr>
        <b/>
        <sz val="9"/>
        <color theme="1"/>
        <rFont val="Arial"/>
        <family val="2"/>
      </rPr>
      <t>Frequency-Watt Mode Snapshot of Power.</t>
    </r>
    <r>
      <rPr>
        <sz val="9"/>
        <color theme="1"/>
        <rFont val="Arial"/>
        <family val="2"/>
      </rPr>
      <t xml:space="preserve"> True = Snapshot is active; False = Off, the snapshot is not active</t>
    </r>
  </si>
  <si>
    <t>Volt-VAR Control Signal Meter ID</t>
  </si>
  <si>
    <t>Volt-VAR Control Time Window</t>
  </si>
  <si>
    <t>Power Factor Correction Signal Meter ID</t>
  </si>
  <si>
    <t>Power Factor Correction PF Target</t>
  </si>
  <si>
    <t>Power Factor Correction Reversion Timeout Period</t>
  </si>
  <si>
    <t>Power Factor Correction Ramp Time</t>
  </si>
  <si>
    <t>Load Following Ratio</t>
  </si>
  <si>
    <t>Load Following Timeout Period</t>
  </si>
  <si>
    <t>Load Following Ramp Up Time</t>
  </si>
  <si>
    <t>Load Following Ramp Down Time</t>
  </si>
  <si>
    <r>
      <rPr>
        <b/>
        <sz val="9"/>
        <color theme="1"/>
        <rFont val="Arial"/>
        <family val="2"/>
      </rPr>
      <t>Load Starting Threshold.</t>
    </r>
    <r>
      <rPr>
        <sz val="9"/>
        <color theme="1"/>
        <rFont val="Arial"/>
        <family val="2"/>
      </rPr>
      <t xml:space="preserve"> If this power  power level is not exceeded (in absolute value), load following does not occur. Expressed in Watts. The Starting Watt Threshold may be set to zero. Positive value for load.</t>
    </r>
  </si>
  <si>
    <t>Generation Following Signal Meter ID</t>
  </si>
  <si>
    <t>Generation Following Ratio</t>
  </si>
  <si>
    <r>
      <rPr>
        <b/>
        <sz val="9"/>
        <color theme="1"/>
        <rFont val="Arial"/>
        <family val="2"/>
      </rPr>
      <t>Generation Starting Threshold.</t>
    </r>
    <r>
      <rPr>
        <sz val="9"/>
        <color theme="1"/>
        <rFont val="Arial"/>
        <family val="2"/>
      </rPr>
      <t xml:space="preserve"> If this power  power level is not exceeded (in absolute value), generation following does not occur. Expressed in Watts. The Starting Watt Threshold may be set to zero. Negative value for generation.</t>
    </r>
  </si>
  <si>
    <t>Generation Following Timeout Period</t>
  </si>
  <si>
    <t>Generation Following Ramp Up Time</t>
  </si>
  <si>
    <t>Generation Following Ramp Down Time</t>
  </si>
  <si>
    <t>Frequency-Watt Mode Target Frequency</t>
  </si>
  <si>
    <t>Frequency-Watt Mode Lower Outer Limit</t>
  </si>
  <si>
    <t>Frequency-Watt Mode Lower Inner Limit</t>
  </si>
  <si>
    <t>Frequency-Watt Mode Upper Outer Limit</t>
  </si>
  <si>
    <t>Frequency-Watt Mode Upper Inner Limit</t>
  </si>
  <si>
    <t>Frequency-Watt Mode Violation Response Delay</t>
  </si>
  <si>
    <t>Frequency-Watt Mode Healthy Response Delay</t>
  </si>
  <si>
    <t>Frequency-Watt Mode SoC Target</t>
  </si>
  <si>
    <t>Frequency-Watt Mode SoC Restoration Rate</t>
  </si>
  <si>
    <t>Frequency-Watt Mode Time Window</t>
  </si>
  <si>
    <t>Frequency-Watt Mode Timeout Period</t>
  </si>
  <si>
    <t>Frequency-Watt Mode Ramp Up Time</t>
  </si>
  <si>
    <t>Volt-VAR Control Timeout Period</t>
  </si>
  <si>
    <t>Volt-VAR Control Ramp Up Time</t>
  </si>
  <si>
    <t>Volt-VAR Control Ramp Down Time</t>
  </si>
  <si>
    <r>
      <rPr>
        <b/>
        <sz val="9"/>
        <color indexed="8"/>
        <rFont val="Arial"/>
        <family val="2"/>
      </rPr>
      <t>Volt-VAR Control Deadband Lower Voltage Limit</t>
    </r>
    <r>
      <rPr>
        <sz val="9"/>
        <color indexed="8"/>
        <rFont val="Arial"/>
        <family val="2"/>
      </rPr>
      <t xml:space="preserve">.  </t>
    </r>
  </si>
  <si>
    <t xml:space="preserve">Volt-VAR Control Deadband Upper Voltage Limit.  </t>
  </si>
  <si>
    <t>Volt-VAR Control Factor Mode Priority</t>
  </si>
  <si>
    <r>
      <rPr>
        <b/>
        <sz val="9"/>
        <color theme="1"/>
        <rFont val="Arial"/>
        <family val="2"/>
      </rPr>
      <t>Battery #1 External  voltage - high threshold.</t>
    </r>
    <r>
      <rPr>
        <sz val="9"/>
        <color theme="1"/>
        <rFont val="Arial"/>
        <family val="2"/>
      </rPr>
      <t xml:space="preserve">  Voltage between battery charger and battery.</t>
    </r>
  </si>
  <si>
    <r>
      <t xml:space="preserve">Battery #b External  voltage - high threshold.  </t>
    </r>
    <r>
      <rPr>
        <sz val="9"/>
        <color theme="1"/>
        <rFont val="Arial"/>
        <family val="2"/>
      </rPr>
      <t>Voltage between battery charger and battery.</t>
    </r>
  </si>
  <si>
    <r>
      <t xml:space="preserve">Battery #b External voltage - low threshold.  </t>
    </r>
    <r>
      <rPr>
        <sz val="9"/>
        <color theme="1"/>
        <rFont val="Arial"/>
        <family val="2"/>
      </rPr>
      <t>Voltage between battery charger and battery.</t>
    </r>
  </si>
  <si>
    <r>
      <rPr>
        <b/>
        <sz val="9"/>
        <color theme="1"/>
        <rFont val="Arial"/>
        <family val="2"/>
      </rPr>
      <t xml:space="preserve">Battery #1 External voltage - low threshold.  </t>
    </r>
    <r>
      <rPr>
        <sz val="9"/>
        <color theme="1"/>
        <rFont val="Arial"/>
        <family val="2"/>
      </rPr>
      <t>Voltage battery charger and battery.</t>
    </r>
  </si>
  <si>
    <t>Inverter #1 active power output – high threshold</t>
  </si>
  <si>
    <t>Inverter #1  active power output – low threshold</t>
  </si>
  <si>
    <t>Inverter #1  DC Inverter input power – high threshold</t>
  </si>
  <si>
    <t>Inverter #1  DC Inverter input power – low threshold</t>
  </si>
  <si>
    <t>Inverter #p  active power output – high threshold</t>
  </si>
  <si>
    <t>Inverter #p   active power output – low threshold</t>
  </si>
  <si>
    <t>Inverter #p   DC Inverter input power – high threshold</t>
  </si>
  <si>
    <t>Inverter #p   DC Inverter input power – low threshold</t>
  </si>
  <si>
    <r>
      <rPr>
        <b/>
        <sz val="9"/>
        <color theme="1"/>
        <rFont val="Arial"/>
        <family val="2"/>
      </rPr>
      <t xml:space="preserve">Freeze Counter Interval Units. </t>
    </r>
    <r>
      <rPr>
        <sz val="9"/>
        <color theme="1"/>
        <rFont val="Arial"/>
        <family val="2"/>
      </rPr>
      <t>Units of the interval between freeze counter operations:
   &lt;0&gt; The outstation does not repeat the action, regardless of the Interval count.
   &lt;1&gt; Milliseconds - In this case the interval is always counted relative to the
Start Time and is constant regardless of the clock time set at the
Outstation.
   &lt;2&gt; Seconds - At the same millisecond within the second that is specified in
the Start Time.
   &lt;3&gt; Minutes - At the same second and millisecond within the minute that is+C1
specified in the Start Time.
   &lt;4&gt; Hours - At the same minute, second and B7millisecond within the hour
that is specified in the Start Time.
   &lt;5&gt; Days - At the same time of day that is specified in the Start Time.
   &lt;6&gt; Weeks - On the same day of the week at the same time of day that is
specified in the Start Time
   &lt;7&gt; Months - On the same day of each month at the same time of day that is
specified in the Start Time. If the Start Time falls on the 29th or greater
day of the month, the outstation shall not perform the action in months
that do not have such a day
   &lt;8&gt; Months on Same Day of Week from Start of Month - At the same time
of day on the same day of the week after the beginning of the month as
the day specified in the Start Time.
For instance, if the Start Time specifies the second Tuesday of
February and the Interval Count is 2, the next action shall occur on the
second Tuesday of April. In the same example, if the Interval Count is
set to 12, this is the same as specifying, “Every year on the second
Tuesday in February”.
If the specified day does not occur in a given month when an action
was scheduled to occur, the outstation shall not perform the action that
month but shall perform it at the next valid scheduled time.
   &lt;9&gt; Months on Same Day of Week from End of Month - The outstation
shall interpret this setting as in &lt;8&gt;, but the day of the week shall be
measured from the end of the month, e.g.,“the second-last Tuesday in
February”.</t>
    </r>
  </si>
  <si>
    <r>
      <rPr>
        <b/>
        <sz val="9"/>
        <color theme="1"/>
        <rFont val="Arial"/>
        <family val="2"/>
      </rPr>
      <t xml:space="preserve">Freeze Counter Interval. </t>
    </r>
    <r>
      <rPr>
        <sz val="9"/>
        <color theme="1"/>
        <rFont val="Arial"/>
        <family val="2"/>
      </rPr>
      <t>Interval between freeze counter operations after the initial occurrence.  A zero value means the free counter operation is not repeated.</t>
    </r>
  </si>
  <si>
    <r>
      <rPr>
        <b/>
        <sz val="9"/>
        <color indexed="8"/>
        <rFont val="Arial"/>
        <family val="2"/>
      </rPr>
      <t>Dynamic Reactive Current Support - Gradient Mode.</t>
    </r>
    <r>
      <rPr>
        <sz val="9"/>
        <color indexed="8"/>
        <rFont val="Arial"/>
        <family val="2"/>
      </rPr>
      <t xml:space="preserve">
     &lt;0&gt; Undefined
     &lt;1&gt; Gradients reach 0 at the moving average Voltage
     &lt;2&gt; Gradients reach 0 at the Voltage deadbands</t>
    </r>
  </si>
  <si>
    <r>
      <rPr>
        <b/>
        <sz val="9"/>
        <color indexed="8"/>
        <rFont val="Arial"/>
        <family val="2"/>
      </rPr>
      <t>Curve Edit Selector</t>
    </r>
    <r>
      <rPr>
        <sz val="9"/>
        <color indexed="8"/>
        <rFont val="Arial"/>
        <family val="2"/>
      </rPr>
      <t xml:space="preserve">
Index of the curve which is currently being viewed and/or changed.</t>
    </r>
  </si>
  <si>
    <t xml:space="preserve">Curve Number of Points </t>
  </si>
  <si>
    <t>PairArray. NumPts</t>
  </si>
  <si>
    <r>
      <rPr>
        <b/>
        <sz val="9"/>
        <color theme="1"/>
        <rFont val="Arial"/>
        <family val="2"/>
      </rPr>
      <t>Dependent (Y-Value) Units for Curve</t>
    </r>
    <r>
      <rPr>
        <sz val="9"/>
        <color theme="1"/>
        <rFont val="Arial"/>
        <family val="2"/>
      </rPr>
      <t xml:space="preserve">
     &lt;0&gt; Curve disabled
     &lt;1&gt; Not applicable / unknown
     &lt;2&gt; VArs as percent of max VArs (VARMax)
     &lt;3&gt; VArs as percent of max available VArs (VArAval)
     &lt;4&gt; Vars as percent of max Watts (Wmax) – not used
     &lt;5&gt; Watts as percent of max Watts (Wmax)
     &lt;6&gt; Watts as percent of frozen active power (DeptSnptRef)
     &lt;7&gt; Power Factor in EEI notation
     &lt;8&gt; Volts as a percent of the nominal voltage (VRef)
     &lt;99+&gt;  Other</t>
    </r>
  </si>
  <si>
    <r>
      <t>Volt-Watt Reference Voltage Input.</t>
    </r>
    <r>
      <rPr>
        <sz val="9"/>
        <color theme="1"/>
        <rFont val="Arial"/>
        <family val="2"/>
      </rPr>
      <t xml:space="preserve">  Voltage measurement read from the meter and used as an input to the mode.</t>
    </r>
  </si>
  <si>
    <r>
      <t>Power Factor Correction Reference Power Factor Input.</t>
    </r>
    <r>
      <rPr>
        <sz val="9"/>
        <color theme="1"/>
        <rFont val="Arial"/>
        <family val="2"/>
      </rPr>
      <t xml:space="preserve">  Power factor measurement read from the meter and used as an input to the mode.</t>
    </r>
  </si>
  <si>
    <r>
      <t>Frequency-Watt Emergency Frequency Reference Input.</t>
    </r>
    <r>
      <rPr>
        <sz val="9"/>
        <color theme="1"/>
        <rFont val="Arial"/>
        <family val="2"/>
      </rPr>
      <t xml:space="preserve">  Frequencye measurement read from the meter and used as an input to the mode.</t>
    </r>
  </si>
  <si>
    <r>
      <t>Frequency-Watt Mode Frequency Reference Input.</t>
    </r>
    <r>
      <rPr>
        <sz val="9"/>
        <color theme="1"/>
        <rFont val="Arial"/>
        <family val="2"/>
      </rPr>
      <t xml:space="preserve">  Frequency measurement read from the meter and used as an input to the mode.</t>
    </r>
  </si>
  <si>
    <r>
      <t>Volt-Watt Curve Index.</t>
    </r>
    <r>
      <rPr>
        <sz val="9"/>
        <color theme="1"/>
        <rFont val="Arial"/>
        <family val="2"/>
      </rPr>
      <t xml:space="preserve">  Index of the Volt-Watt curve that should be used by the mode.</t>
    </r>
  </si>
  <si>
    <t>Volt-Watt Curve Index</t>
  </si>
  <si>
    <t>Frequency-Watt Mode Curve Index</t>
  </si>
  <si>
    <t>Volt-VAR Curve Index</t>
  </si>
  <si>
    <r>
      <rPr>
        <b/>
        <sz val="9"/>
        <color theme="1"/>
        <rFont val="Arial"/>
        <family val="2"/>
      </rPr>
      <t xml:space="preserve">DER Unit #1 Nameplate rating.  </t>
    </r>
    <r>
      <rPr>
        <sz val="9"/>
        <color theme="1"/>
        <rFont val="Arial"/>
        <family val="2"/>
      </rPr>
      <t>Energy storage capability expressed in am-hours.</t>
    </r>
  </si>
  <si>
    <r>
      <t>DER Unit #1 Nameplate rating.</t>
    </r>
    <r>
      <rPr>
        <sz val="9"/>
        <color theme="1"/>
        <rFont val="Arial"/>
        <family val="2"/>
      </rPr>
      <t xml:space="preserve">  Energy storage capability expressed in watt-hours.</t>
    </r>
  </si>
  <si>
    <r>
      <t>DER Unit #e Nameplate rating.</t>
    </r>
    <r>
      <rPr>
        <sz val="9"/>
        <color theme="1"/>
        <rFont val="Arial"/>
        <family val="2"/>
      </rPr>
      <t xml:space="preserve">  Energy storage capability expressed in amp-hours.</t>
    </r>
  </si>
  <si>
    <r>
      <t>DER Unit #e Nameplate rating.</t>
    </r>
    <r>
      <rPr>
        <sz val="9"/>
        <color theme="1"/>
        <rFont val="Arial"/>
        <family val="2"/>
      </rPr>
      <t xml:space="preserve">  Energy storage capability expressed in watt-hours.</t>
    </r>
  </si>
  <si>
    <r>
      <rPr>
        <b/>
        <sz val="9"/>
        <color theme="1"/>
        <rFont val="Arial"/>
        <family val="2"/>
      </rPr>
      <t xml:space="preserve">Selected Schedule Start Time Long 1.  </t>
    </r>
    <r>
      <rPr>
        <sz val="9"/>
        <color theme="1"/>
        <rFont val="Arial"/>
        <family val="2"/>
      </rPr>
      <t>Upper 32 bits of 64-bit Date/time expressed as the number of seconds January 1st, 1970.</t>
    </r>
  </si>
  <si>
    <r>
      <rPr>
        <b/>
        <sz val="9"/>
        <color theme="1"/>
        <rFont val="Arial"/>
        <family val="2"/>
      </rPr>
      <t xml:space="preserve">Selected Schedule Start Time Long 2.  </t>
    </r>
    <r>
      <rPr>
        <sz val="9"/>
        <color theme="1"/>
        <rFont val="Arial"/>
        <family val="2"/>
      </rPr>
      <t>Lower 32 bits of 64-bit Date/time expressed as the number of seconds from January 1st, 1970.</t>
    </r>
  </si>
  <si>
    <r>
      <t xml:space="preserve">Running Schedule Index.  </t>
    </r>
    <r>
      <rPr>
        <sz val="9"/>
        <color theme="1"/>
        <rFont val="Arial"/>
        <family val="2"/>
      </rPr>
      <t>Index of the highest priority schedule that is currently running.</t>
    </r>
  </si>
  <si>
    <t>BI</t>
  </si>
  <si>
    <t>BO</t>
  </si>
  <si>
    <t>AI</t>
  </si>
  <si>
    <t>AO</t>
  </si>
  <si>
    <t>C</t>
  </si>
  <si>
    <t>Meaning</t>
  </si>
  <si>
    <t>SCADA and configuration binary input.</t>
  </si>
  <si>
    <t>SCADA and configuration binary output.</t>
  </si>
  <si>
    <t>SCADA and configuration counter.</t>
  </si>
  <si>
    <t>SCADA and configuration analog input.</t>
  </si>
  <si>
    <t>SCADA and configuration analog output.</t>
  </si>
  <si>
    <t>Start of scheduling points.</t>
  </si>
  <si>
    <t>Symbol/Function</t>
  </si>
  <si>
    <t>Start of historical meter points.</t>
  </si>
  <si>
    <t>Start of historical DER unit points.</t>
  </si>
  <si>
    <t>Start of historical inverter points.</t>
  </si>
  <si>
    <t>mhbi(n)</t>
  </si>
  <si>
    <t>HDU</t>
  </si>
  <si>
    <t>HI</t>
  </si>
  <si>
    <t>Starting index of meter #n binary inputs relative to HM.</t>
  </si>
  <si>
    <t>duhbi(n)</t>
  </si>
  <si>
    <t>HDU + duhbi(e-1)</t>
  </si>
  <si>
    <t>ductr(e-1)</t>
  </si>
  <si>
    <t>Starting index of DER Unit #n counters.</t>
  </si>
  <si>
    <t>Starting index of DER unit #n binary inputs relative to HDU.</t>
  </si>
  <si>
    <t>HDU + duhai(e-1)</t>
  </si>
  <si>
    <t>duhai(n)</t>
  </si>
  <si>
    <t>ductr(n)</t>
  </si>
  <si>
    <t>Starting index of DER unit #n analog inputs relative to HDU.</t>
  </si>
  <si>
    <t>HI+ ihbi(p-1)</t>
  </si>
  <si>
    <t>ihbi(n)</t>
  </si>
  <si>
    <t xml:space="preserve">HB+ bhbi(b-1) </t>
  </si>
  <si>
    <t>HI+ ihai(p-1)</t>
  </si>
  <si>
    <t>ihai(n)</t>
  </si>
  <si>
    <t>Starting index of inverter #n binary inputs relative to HI.</t>
  </si>
  <si>
    <t>mhai(n)</t>
  </si>
  <si>
    <t>Starting index of meter #n analog inputs relative to HM.</t>
  </si>
  <si>
    <t>bhbi(n)</t>
  </si>
  <si>
    <t>Starting index of battery #n binary inputs relative to HB.</t>
  </si>
  <si>
    <t>Starting index of battery #n analog inputs relative to HB.</t>
  </si>
  <si>
    <t>bhai(n)</t>
  </si>
  <si>
    <t xml:space="preserve">HI+ ihao(p-1) </t>
  </si>
  <si>
    <t>Starting index of battery #n analog outputs relative to HB.</t>
  </si>
  <si>
    <t>Starting index of meter #n analog outputs relative to HM.</t>
  </si>
  <si>
    <r>
      <t>Low/High Voltage Ride-Through Signal Meter ID.</t>
    </r>
    <r>
      <rPr>
        <sz val="9"/>
        <color theme="1"/>
        <rFont val="Arial"/>
        <family val="2"/>
      </rPr>
      <t xml:space="preserve">  Referenced ECP.  This is the meter from which current is being read to evaluate and provide support.</t>
    </r>
  </si>
  <si>
    <t>VolRef</t>
  </si>
  <si>
    <r>
      <t>Low/High Frequency Ride-Through Signal Meter ID.</t>
    </r>
    <r>
      <rPr>
        <sz val="9"/>
        <color theme="1"/>
        <rFont val="Arial"/>
        <family val="2"/>
      </rPr>
      <t xml:space="preserve">  Referenced ECP.  This is the meter from which current is being read to evaluate and provide support.</t>
    </r>
  </si>
  <si>
    <t>Maximum Generation Rate</t>
  </si>
  <si>
    <t>DER Start Ramp Up Rate</t>
  </si>
  <si>
    <t xml:space="preserve">DER Stop (Cease to Energize) Time Window </t>
  </si>
  <si>
    <t>DER Stop (Cease to Energize) Ramp Down Rate</t>
  </si>
  <si>
    <r>
      <rPr>
        <b/>
        <sz val="9"/>
        <color theme="1"/>
        <rFont val="Arial"/>
        <family val="2"/>
      </rPr>
      <t>DER Stop</t>
    </r>
    <r>
      <rPr>
        <sz val="9"/>
        <color theme="1"/>
        <rFont val="Arial"/>
        <family val="2"/>
      </rPr>
      <t xml:space="preserve"> </t>
    </r>
    <r>
      <rPr>
        <b/>
        <sz val="9"/>
        <color theme="1"/>
        <rFont val="Arial"/>
        <family val="2"/>
      </rPr>
      <t>(Cease to Energize) Ramp Down rate</t>
    </r>
  </si>
  <si>
    <r>
      <rPr>
        <b/>
        <sz val="9"/>
        <color theme="1"/>
        <rFont val="Arial"/>
        <family val="2"/>
      </rPr>
      <t xml:space="preserve">Connect/Disconnect Reversion Timeout Period </t>
    </r>
    <r>
      <rPr>
        <sz val="9"/>
        <color theme="1"/>
        <rFont val="Arial"/>
        <family val="2"/>
      </rPr>
      <t>. Timeout (reversion time is for the Disconnect only)</t>
    </r>
  </si>
  <si>
    <r>
      <t>DER Profile Implementation Level.</t>
    </r>
    <r>
      <rPr>
        <sz val="9"/>
        <color theme="1"/>
        <rFont val="Arial"/>
        <family val="2"/>
      </rPr>
      <t xml:space="preserve"> 1, 2 or 3 to indicate support for Level 1, Level 2 or Level 3 respectively.</t>
    </r>
  </si>
  <si>
    <r>
      <rPr>
        <b/>
        <sz val="9"/>
        <color theme="1"/>
        <rFont val="Arial"/>
        <family val="2"/>
      </rPr>
      <t xml:space="preserve">Charging Ramp Up Rate.  </t>
    </r>
    <r>
      <rPr>
        <sz val="9"/>
        <color theme="1"/>
        <rFont val="Arial"/>
        <family val="2"/>
      </rPr>
      <t>Percentage of Maximum Charging Rate (WChaMax) that the charging rate can change per minute when ramping up.</t>
    </r>
  </si>
  <si>
    <r>
      <rPr>
        <b/>
        <sz val="9"/>
        <color theme="1"/>
        <rFont val="Arial"/>
        <family val="2"/>
      </rPr>
      <t xml:space="preserve">Charging Ramp Down Rate.  </t>
    </r>
    <r>
      <rPr>
        <sz val="9"/>
        <color theme="1"/>
        <rFont val="Arial"/>
        <family val="2"/>
      </rPr>
      <t>Percentage of Maximum Charging Rate (WChaMax) that the charging rate can change per minute when ramping down.</t>
    </r>
  </si>
  <si>
    <r>
      <t xml:space="preserve">Maximum Charging Ramp Down Rate. </t>
    </r>
    <r>
      <rPr>
        <sz val="9"/>
        <color theme="1"/>
        <rFont val="Arial"/>
        <family val="2"/>
      </rPr>
      <t>The maximum charging ramp down rate expressed as a percentage of the Maximum Charnging Rate (WChaMax) per minute.</t>
    </r>
  </si>
  <si>
    <r>
      <t xml:space="preserve">Maximum Charging Ramp Up Rate.  </t>
    </r>
    <r>
      <rPr>
        <sz val="9"/>
        <color theme="1"/>
        <rFont val="Arial"/>
        <family val="2"/>
      </rPr>
      <t>The maximum charging ramp up rate expressed as a percentage of the Maximum Charging Rate (WChaMax) per minute.</t>
    </r>
  </si>
  <si>
    <r>
      <rPr>
        <b/>
        <sz val="9"/>
        <color theme="1"/>
        <rFont val="Arial"/>
        <family val="2"/>
      </rPr>
      <t xml:space="preserve">Generation Ramp Down Rate. </t>
    </r>
    <r>
      <rPr>
        <sz val="9"/>
        <color theme="1"/>
        <rFont val="Arial"/>
        <family val="2"/>
      </rPr>
      <t xml:space="preserve"> Percentage of Maximum Generation Rate (Wmax) that the generation rate can change per minute when ramping down.</t>
    </r>
  </si>
  <si>
    <r>
      <rPr>
        <b/>
        <sz val="9"/>
        <color theme="1"/>
        <rFont val="Arial"/>
        <family val="2"/>
      </rPr>
      <t xml:space="preserve">Generation Ramp Up Rate. </t>
    </r>
    <r>
      <rPr>
        <sz val="9"/>
        <color theme="1"/>
        <rFont val="Arial"/>
        <family val="2"/>
      </rPr>
      <t>Percentage of Maximum Generation Rate (WMax) that the generation rate can change per minute when ramping up.</t>
    </r>
  </si>
  <si>
    <r>
      <rPr>
        <b/>
        <sz val="9"/>
        <color theme="1"/>
        <rFont val="Arial"/>
        <family val="2"/>
      </rPr>
      <t>Maximum Generation Ramp Up Rate.</t>
    </r>
    <r>
      <rPr>
        <sz val="9"/>
        <color theme="1"/>
        <rFont val="Arial"/>
        <family val="2"/>
      </rPr>
      <t xml:space="preserve"> The maximum generation ramp up rate expressed as a percentage of the Maximum Generation Rate (Wcha) per minute.</t>
    </r>
  </si>
  <si>
    <r>
      <rPr>
        <b/>
        <sz val="9"/>
        <color theme="1"/>
        <rFont val="Arial"/>
        <family val="2"/>
      </rPr>
      <t>Maximum Generation Ramp Down Rate.</t>
    </r>
    <r>
      <rPr>
        <sz val="9"/>
        <color theme="1"/>
        <rFont val="Arial"/>
        <family val="2"/>
      </rPr>
      <t xml:space="preserve"> The maximum generation ramp down rate expressed as a percentage of the Maximum Generation Rate (Wcha) per minute.</t>
    </r>
  </si>
  <si>
    <r>
      <t>S</t>
    </r>
    <r>
      <rPr>
        <sz val="9"/>
        <color theme="1"/>
        <rFont val="Arial"/>
        <family val="2"/>
      </rPr>
      <t xml:space="preserve"> (S=84 for this version of the specifcation)</t>
    </r>
  </si>
  <si>
    <r>
      <t>S</t>
    </r>
    <r>
      <rPr>
        <sz val="9"/>
        <color theme="1"/>
        <rFont val="Arial"/>
        <family val="2"/>
      </rPr>
      <t xml:space="preserve"> (S=35 for this version of the specifcation)</t>
    </r>
  </si>
  <si>
    <t>RmpUpRteCha</t>
  </si>
  <si>
    <t>RmpDnRteCha</t>
  </si>
  <si>
    <t>RmpUpRteChaMax</t>
  </si>
  <si>
    <t>RmpDnRteChaMax</t>
  </si>
  <si>
    <t>Charge/Discharge Discharge Ramp Up Rate</t>
  </si>
  <si>
    <t>Charge/Discharge Discharge Ramp Down Rate</t>
  </si>
  <si>
    <t>Charge/Discharge Charge Ramp Up Rate</t>
  </si>
  <si>
    <t>Charge/Discharge Charge Ramp Down Rate</t>
  </si>
  <si>
    <t>Charge/Discharge Discharge Ramp Down Time</t>
  </si>
  <si>
    <t>Charge/Discharge Discharge Ramp Up Time</t>
  </si>
  <si>
    <t>Charge/Discharge Charge Ramp Up Time</t>
  </si>
  <si>
    <t>Charge/Discharge Charge Ramp Down Time</t>
  </si>
  <si>
    <t>Charge/Discharge Ramp Time</t>
  </si>
  <si>
    <r>
      <t>Low/High Voltage Ride-Through Low Must Trip Curve Index.</t>
    </r>
    <r>
      <rPr>
        <sz val="9"/>
        <color theme="1"/>
        <rFont val="Arial"/>
        <family val="2"/>
      </rPr>
      <t xml:space="preserve">  Index of the Voltage Ride-through curve which specifies trip points when the voltage is low.</t>
    </r>
  </si>
  <si>
    <r>
      <t>Low/High Voltage Ride-Through High Must Trip Curve Index.</t>
    </r>
    <r>
      <rPr>
        <sz val="9"/>
        <color theme="1"/>
        <rFont val="Arial"/>
        <family val="2"/>
      </rPr>
      <t xml:space="preserve">  Index of the Voltage Ride-through curve which specifies trip points when the voltage is high.</t>
    </r>
  </si>
  <si>
    <r>
      <t>Low/High Frequency Ride-Through High Must Trip Curve Index.</t>
    </r>
    <r>
      <rPr>
        <sz val="9"/>
        <color theme="1"/>
        <rFont val="Arial"/>
        <family val="2"/>
      </rPr>
      <t xml:space="preserve">  Index of the Frequency Ride-through curve which specifies trip points when the frequency is high.</t>
    </r>
  </si>
  <si>
    <r>
      <t>Low/High Frequency Ride-Through Low Must Trip Curve Index.</t>
    </r>
    <r>
      <rPr>
        <sz val="9"/>
        <color theme="1"/>
        <rFont val="Arial"/>
        <family val="2"/>
      </rPr>
      <t xml:space="preserve">  Index of the Frequency Ride-through curve which specifies trip points when the frequency is low.</t>
    </r>
  </si>
  <si>
    <t>Selected Schedule Time Offset and Value points 3 - 99.</t>
  </si>
  <si>
    <r>
      <t>System Is In Lockout State.</t>
    </r>
    <r>
      <rPr>
        <sz val="9"/>
        <color theme="1"/>
        <rFont val="Arial"/>
        <family val="2"/>
      </rPr>
      <t xml:space="preserve">  System has been locked by an operator such that other operators may not execute commands.</t>
    </r>
  </si>
  <si>
    <r>
      <t>System Is In Local  State.</t>
    </r>
    <r>
      <rPr>
        <sz val="9"/>
        <color theme="1"/>
        <rFont val="Arial"/>
        <family val="2"/>
      </rPr>
      <t xml:space="preserve">  System has been locked by a local operator which prevents other operators from executing commands.  Note: Local State is also sometimes referred to ask Maintenance State.</t>
    </r>
  </si>
  <si>
    <t>DER is generating and not available for connection</t>
  </si>
  <si>
    <t>Maximum Apparent Generation Power</t>
  </si>
  <si>
    <t>DER Unit #1 Is In Maintenance Operational State</t>
  </si>
  <si>
    <t>DER Unit #e Is In Maintenance Operational State</t>
  </si>
  <si>
    <t>Not in Maintenance</t>
  </si>
  <si>
    <t>In Maintenance</t>
  </si>
  <si>
    <r>
      <t>DER Profile Version Number.</t>
    </r>
    <r>
      <rPr>
        <sz val="9"/>
        <color theme="1"/>
        <rFont val="Arial"/>
        <family val="2"/>
      </rPr>
      <t xml:space="preserve">  Always the number 0.9 for this specification.</t>
    </r>
  </si>
  <si>
    <t>Watt-VAr Signal Meter ID</t>
  </si>
  <si>
    <t xml:space="preserve">Curve Mode Type
 &lt;0&gt; Curve is not defined
 &lt;1&gt;  None, dimensionless
 &lt;2&gt;  Volt-Var modes VV11-VV12
 &lt;3&gt; Frequency-Watt mode FW22
 &lt;4&gt; Watt-VAr mode WP42
 &lt;5&gt; Voltage-Watt modes VW51-VW52
 &lt;6&gt; Remain Connected
 &lt;7&gt; Temperature mode
 &lt;8&gt; Pricing signal mode
High Voltage ride-through curves
 &lt;9&gt; HVRT Must Trip 
 &lt;10&gt; HVRT Momentary Cessation 
 &lt;11&gt; HVRT Continuous Operation
Low Voltage ride-through curves
 &lt;12&gt; LVRT Must Trip 
 &lt;13&gt; LVRT Momentary Cessation 
 &lt;14&gt; LVRT Continuous Operation
High Frequency ride-through curves
 &lt;15&gt; HFRT Must Trip 
 &lt;16&gt; HFRT Mandatory Operation
 &lt;17&gt; HFRT Continuous Operation
Low Frequency ride-through curves
 &lt;18&gt; LFRT Must Trip 
 &lt;19&gt; LFRT Mandatory Operation
 &lt;20&gt; LFRT Continuous Operation
</t>
  </si>
  <si>
    <t>Watt-VAr Mode Priority</t>
  </si>
  <si>
    <t>Supports Watt-VAr Mode</t>
  </si>
  <si>
    <t>Operating Mode - Watt-VAr Enabled</t>
  </si>
  <si>
    <t>Enable Watt-VAr Mode</t>
  </si>
  <si>
    <t>Supports Active Power Limit Mode</t>
  </si>
  <si>
    <t>Supports Active Power Smoothing Mode</t>
  </si>
  <si>
    <t>Operating Mode - Active Power Limit Enabled</t>
  </si>
  <si>
    <t xml:space="preserve">Operating Mode - Active Power Smoothing Enabled </t>
  </si>
  <si>
    <t>Active Power Limit Charge Setpoint. Maximum allowed Watts as a percentage of Maximum Active Power capability,</t>
  </si>
  <si>
    <t>Active Power Limit Discharge Setpoint. Maximum allowed Watts as a percentage of Maximum Active Power capability,</t>
  </si>
  <si>
    <t>Active Power Limit Time Window</t>
  </si>
  <si>
    <t>Active Power Limit Timeout Period</t>
  </si>
  <si>
    <t>Active Power Limit Ramp Up Time</t>
  </si>
  <si>
    <t>Active Power Limit Ramp Down Time</t>
  </si>
  <si>
    <t>Active Power Limit Priority</t>
  </si>
  <si>
    <t xml:space="preserve">Charge/Discharge Active Power Target Percentage of maxmum charge/discharge rate </t>
  </si>
  <si>
    <t>Active Power Smoothing Signal Meter ID</t>
  </si>
  <si>
    <t>Active Power Smoothing Lower Limit. Difference in Watts from the moving average of the reference power (MMXN1.Watt) above which no smoothing shall be applied.</t>
  </si>
  <si>
    <t>Active Power Smoothing Upper Limit. Difference in Watts from the moving average of the reference power (MMXN.Watt) below which no smoothing shall be applied.</t>
  </si>
  <si>
    <t>Active Power Smoothing Filter Time (Seconds). Time in seconds used to calculate the moving average of the reference load or generation (MMXN1.Watt) being smoothed.</t>
  </si>
  <si>
    <t>Active Power Smoothing Time Window</t>
  </si>
  <si>
    <t>Active Power Smoothing Timeout Period</t>
  </si>
  <si>
    <t>Active Power Smoothing Ramp Up Time</t>
  </si>
  <si>
    <t>Active Power Smoothing Ramp Down Time</t>
  </si>
  <si>
    <t>Active Power Smoothing Mode Priority</t>
  </si>
  <si>
    <t>Low/High Voltage Ride-Through Voltage Reference Input.  Active Power measurement read from the meter and used as an input to the mode.</t>
  </si>
  <si>
    <t>Low/High Frequency Ride-Through Voltage Reference Input.  Active Power measurement read from the meter and used as an input to the mode.</t>
  </si>
  <si>
    <t>Active Power Limit Signal Meter ID</t>
  </si>
  <si>
    <t>Active Power Limit Reference Input.  Active Power measurement read from the meter and used as an input to the mode.</t>
  </si>
  <si>
    <t>Active Power Limit Charge Setpoint. Limit of imported Watts as a percentage of Maximum Active Power capability,</t>
  </si>
  <si>
    <t>Active Power Limit Discharge Setpoint. Limit of exported Watts as a percentage of Maximum Active Power capability,</t>
  </si>
  <si>
    <t>Active Power Limit Time Window. Time window (in seconds) within which to randomly execute a command. If the time window is zero, the command will be executed immediately</t>
  </si>
  <si>
    <t>Active Power Limit Reversion Timeout Period. Reversion Timeout Period (in seconds), after which the device will revert to its default status, such as closing the switch to reconnect to the grid or allowing maximum watts output, in case communications are lost or mitigating messages are not received</t>
  </si>
  <si>
    <t>Active Power Limit Ramp Time. Ramp time, in seconds, for moving from current operational mode settings to new operational mode settings</t>
  </si>
  <si>
    <t>Active Power Limit Mode Priority</t>
  </si>
  <si>
    <t>Charge/Discharge Active Power Target</t>
  </si>
  <si>
    <t>Load Following Reference Power Input.  Active Power measurement read from the meter and used as an input to the mode.</t>
  </si>
  <si>
    <t>Generation Following Reference Power Input.  Active Power measurement read from the meter and used as an input to the mode.</t>
  </si>
  <si>
    <t>AGC Active Power Target Value</t>
  </si>
  <si>
    <t>AGC Ramp Up Time. Set ramp up time by which the Active Power target is reached from then the Target Value is written</t>
  </si>
  <si>
    <t>AGC Ramp Down Time. Set ramp down time by which the Active Power target is reached from when the Target Value is written</t>
  </si>
  <si>
    <t>Active Power Smoothing Reference Power Input.  Active Power measurement read from the meter and used as an input to the mode.</t>
  </si>
  <si>
    <t>Active Power Smoothing Gradient. Signed quantity that establishes the ratio of additional smoothing Watts provided to the present delta-watts of the reference load or generation. Delta Watts is the difference between the moving average  and the present value of the reference power.  Positive values of this gradient are for following load (increased reference load results in a dynamic increase in DER output), and negative values are for following generation (increased reference generation results in a dynamic decrease in DER output).</t>
  </si>
  <si>
    <t>Active Power Smoothing Lower Limit. Difference in Watts from the moving average of the reference power above which no smoothing shall be applied.</t>
  </si>
  <si>
    <t>Active Power Smoothing Upper Limit. Difference in Watts from the moving average of the reference power below which no smoothing shall be applied.</t>
  </si>
  <si>
    <t>Active Power Smoothing Filter Time (Seconds). Time in seconds used to calculate the moving average of the reference load or generation being smoothed.</t>
  </si>
  <si>
    <t>Active Power Smoothing Reversion Timeout Period</t>
  </si>
  <si>
    <t>Active Power Smoothing Ramp Time</t>
  </si>
  <si>
    <t>Meter #1 Active Power (in kW)</t>
  </si>
  <si>
    <t>Meter #1 Active Power A (in kW)</t>
  </si>
  <si>
    <t>Meter #1 Active Power B (in kW)</t>
  </si>
  <si>
    <t>Meter #1 Active Power C (in kW)</t>
  </si>
  <si>
    <t>Meter #m Active Power (in kW)</t>
  </si>
  <si>
    <t>Meter #m Active Power A (in kW)</t>
  </si>
  <si>
    <t>Meter #m Active Power B (in kW)</t>
  </si>
  <si>
    <t>Meter #m Active Power C (in kW)</t>
  </si>
  <si>
    <t>Inverter #1 active power output - Present Active Power output level</t>
  </si>
  <si>
    <t>Inverter #1 Active Power Target (in kW)</t>
  </si>
  <si>
    <t>Inverter #1 Active Power (in kW)</t>
  </si>
  <si>
    <t>Inverter #p Active Power Target (in kW)</t>
  </si>
  <si>
    <t>Inverter #p Active Power (Watts)</t>
  </si>
  <si>
    <t>Enable Active Power Limit Mode</t>
  </si>
  <si>
    <t>Active Power Limit is Active Power Limit Discharging or Discharging in MESA spec document. Was also called limited watts in old DNP3 data points</t>
  </si>
  <si>
    <t>Enable Active Power Smoothing Mode</t>
  </si>
  <si>
    <t>Was Mode of operation - Active Power Smoothing in old DNP3 points list</t>
  </si>
  <si>
    <t>DWVR</t>
  </si>
  <si>
    <t>Volt-VAr Control Signal Meter ID</t>
  </si>
  <si>
    <t>Volt-VAr Control Reference Voltage Input.  Frequency measurement read from the meter and used as an input to the mode.</t>
  </si>
  <si>
    <t>Volt-VAr Curve Index.  Index of the Volt-VAr curve that should be used by the mode.</t>
  </si>
  <si>
    <t>Volt-VAr Control Target Reference Voltage</t>
  </si>
  <si>
    <t>Volt-VAr Control Time Window</t>
  </si>
  <si>
    <t>Volt-VAr Control Reversion Timeout Period</t>
  </si>
  <si>
    <t>Volt-VAr Control Ramp Time</t>
  </si>
  <si>
    <t>Volt-VAr Control Available VARs.  (1=use available vars, 2=use maximum vars)</t>
  </si>
  <si>
    <r>
      <t xml:space="preserve">Watt-VAr Curve Index.  </t>
    </r>
    <r>
      <rPr>
        <sz val="9"/>
        <color theme="1"/>
        <rFont val="Arial"/>
        <family val="2"/>
      </rPr>
      <t>Index of the Watt-VAr curve that should be used by the mode.</t>
    </r>
  </si>
  <si>
    <r>
      <t>Watt-VAr Reference Power Input.</t>
    </r>
    <r>
      <rPr>
        <sz val="9"/>
        <color theme="1"/>
        <rFont val="Arial"/>
        <family val="2"/>
      </rPr>
      <t xml:space="preserve">  Power measurement read from the meter and used as an input to the mode.</t>
    </r>
  </si>
  <si>
    <t>Watt-VAr Curve Index</t>
  </si>
  <si>
    <r>
      <t xml:space="preserve">Curve Mode Type
</t>
    </r>
    <r>
      <rPr>
        <sz val="9"/>
        <color theme="1"/>
        <rFont val="Arial"/>
        <family val="2"/>
      </rPr>
      <t xml:space="preserve">
 &lt;0&gt; Curve disabled
 &lt;1&gt;  Not applicable / Unknown
 &lt;2&gt;  Volt-Var modes VV11-VV12
 &lt;3&gt; Frequency-Watt mode FW22
 &lt;4&gt; Watt-VAr mode WP42
 &lt;5&gt; Voltage-Watt modes VW51-VW52
 &lt;6&gt; Remain Connected
 &lt;7&gt; Temperature mode
 &lt;8&gt; Pricing signal mode
High Voltage ride-through curves
 &lt;9&gt; HVRT Must Trip 
 &lt;10&gt; HVRT Momentary Cessation 
 &lt;11&gt; HVRT Continuous Operation
Low Voltage ride-through curves
 &lt;12&gt; LVRT Must Trip 
 &lt;13&gt; LVRT Momentary Cessation 
 &lt;14&gt; LVRT Continuous Operation
High Frequency ride-through curves
 &lt;15&gt; HFRT Must Trip 
 &lt;16&gt; HFRT Mandatory Operation
 &lt;17&gt; HFRT Continuous Operation
Low Frequency ride-through curves
 &lt;18&gt; LFRT Must Trip 
 &lt;19&gt; LFRT Mandatory Operation
 &lt;20&gt; LFRT Continuous Operation</t>
    </r>
  </si>
  <si>
    <r>
      <t>S</t>
    </r>
    <r>
      <rPr>
        <sz val="9"/>
        <color theme="1"/>
        <rFont val="Arial"/>
        <family val="2"/>
      </rPr>
      <t xml:space="preserve"> (S=446 for this version of the specifcation)</t>
    </r>
  </si>
  <si>
    <r>
      <t>S</t>
    </r>
    <r>
      <rPr>
        <sz val="9"/>
        <color theme="1"/>
        <rFont val="Arial"/>
        <family val="2"/>
      </rPr>
      <t xml:space="preserve"> (S = 407 for this version of the specification)</t>
    </r>
  </si>
  <si>
    <t>DCTE</t>
  </si>
  <si>
    <t>DNP3 Profile for  DER Communications</t>
  </si>
  <si>
    <t>Starting index of inverter #n analog inputs relative to HI.</t>
  </si>
  <si>
    <t>Starting index of inverter #n analog outputs relative to HI.</t>
  </si>
  <si>
    <t>Inverter #p DC voltage at  PCS too low</t>
  </si>
  <si>
    <t>Draft Points List - November 15, 2016</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</si>
</sst>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9"/>
      <color indexed="8"/>
      <name val="Arial"/>
      <family val="2"/>
    </font>
    <font>
      <b/>
      <sz val="9"/>
      <color indexed="8"/>
      <name val="Arial"/>
      <family val="2"/>
    </font>
    <font>
      <sz val="9"/>
      <name val="Arial"/>
      <family val="2"/>
    </font>
    <font>
      <b/>
      <sz val="11"/>
      <color theme="1"/>
      <name val="Calibri"/>
      <family val="2"/>
      <scheme val="minor"/>
    </font>
    <font>
      <sz val="18"/>
      <color theme="1"/>
      <name val="Calibri"/>
      <family val="2"/>
      <scheme val="minor"/>
    </font>
    <font>
      <b/>
      <sz val="9"/>
      <color theme="1"/>
      <name val="Arial"/>
      <family val="2"/>
    </font>
    <font>
      <sz val="9"/>
      <color theme="1"/>
      <name val="Arial"/>
      <family val="2"/>
    </font>
    <font>
      <sz val="9"/>
      <color rgb="FF000000"/>
      <name val="Arial"/>
      <family val="2"/>
    </font>
    <font>
      <sz val="9"/>
      <color theme="1"/>
      <name val="Calibri"/>
      <family val="2"/>
      <scheme val="minor"/>
    </font>
    <font>
      <b/>
      <sz val="9"/>
      <color rgb="FFFF0000"/>
      <name val="Arial"/>
      <family val="2"/>
    </font>
    <font>
      <b/>
      <sz val="9"/>
      <name val="Arial"/>
      <family val="2"/>
    </font>
    <font>
      <sz val="11"/>
      <color theme="1"/>
      <name val="Arial"/>
      <family val="2"/>
    </font>
    <font>
      <b/>
      <sz val="14"/>
      <color theme="1"/>
      <name val="Arial"/>
      <family val="2"/>
    </font>
    <font>
      <i/>
      <sz val="9"/>
      <color theme="1"/>
      <name val="Arial"/>
      <family val="2"/>
    </font>
    <font>
      <sz val="9"/>
      <color rgb="FFFDE9D9"/>
      <name val="Arial"/>
      <family val="2"/>
    </font>
    <font>
      <b/>
      <sz val="9"/>
      <color theme="1"/>
      <name val="Calibri"/>
      <family val="2"/>
      <scheme val="minor"/>
    </font>
    <font>
      <b/>
      <sz val="12"/>
      <color theme="1"/>
      <name val="Arial"/>
      <family val="2"/>
    </font>
    <font>
      <i/>
      <sz val="9"/>
      <color rgb="FF000000"/>
      <name val="Arial"/>
      <family val="2"/>
    </font>
    <font>
      <i/>
      <sz val="9"/>
      <name val="Arial"/>
      <family val="2"/>
    </font>
    <font>
      <b/>
      <sz val="16"/>
      <color theme="1"/>
      <name val="Calibri"/>
      <family val="2"/>
      <scheme val="minor"/>
    </font>
    <font>
      <b/>
      <i/>
      <sz val="9"/>
      <color theme="1"/>
      <name val="Arial"/>
      <family val="2"/>
    </font>
    <font>
      <b/>
      <i/>
      <sz val="9"/>
      <name val="Arial"/>
      <family val="2"/>
    </font>
    <font>
      <b/>
      <i/>
      <sz val="11"/>
      <color theme="1"/>
      <name val="Calibri"/>
      <family val="2"/>
      <scheme val="minor"/>
    </font>
    <font>
      <i/>
      <sz val="11"/>
      <color theme="1"/>
      <name val="Calibri"/>
      <family val="2"/>
      <scheme val="minor"/>
    </font>
  </fonts>
  <fills count="14">
    <fill>
      <patternFill patternType="none"/>
    </fill>
    <fill>
      <patternFill patternType="gray125"/>
    </fill>
    <fill>
      <patternFill patternType="solid">
        <fgColor rgb="FFD9D9D9"/>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DCE6F1"/>
        <bgColor indexed="64"/>
      </patternFill>
    </fill>
    <fill>
      <patternFill patternType="solid">
        <fgColor rgb="FF538DD5"/>
        <bgColor indexed="64"/>
      </patternFill>
    </fill>
    <fill>
      <patternFill patternType="solid">
        <fgColor theme="4"/>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9"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344">
    <xf numFmtId="0" fontId="0" fillId="0" borderId="0" xfId="0"/>
    <xf numFmtId="0" fontId="0" fillId="0" borderId="0" xfId="0" applyAlignment="1">
      <alignment horizontal="left"/>
    </xf>
    <xf numFmtId="0" fontId="0" fillId="0" borderId="0" xfId="0" applyFill="1"/>
    <xf numFmtId="0" fontId="5" fillId="0" borderId="0" xfId="0" applyFont="1"/>
    <xf numFmtId="0" fontId="0" fillId="0" borderId="6" xfId="0" applyBorder="1"/>
    <xf numFmtId="0" fontId="0" fillId="0" borderId="0" xfId="0" applyAlignment="1">
      <alignment vertical="center"/>
    </xf>
    <xf numFmtId="0" fontId="0" fillId="3" borderId="0" xfId="0" applyFill="1"/>
    <xf numFmtId="0" fontId="0" fillId="8" borderId="0" xfId="0" applyFill="1"/>
    <xf numFmtId="0" fontId="6" fillId="4" borderId="1" xfId="0" applyFont="1" applyFill="1" applyBorder="1" applyAlignment="1">
      <alignment horizontal="left" vertical="top" wrapText="1"/>
    </xf>
    <xf numFmtId="0" fontId="6" fillId="4" borderId="1" xfId="0" applyNumberFormat="1" applyFont="1" applyFill="1" applyBorder="1" applyAlignment="1">
      <alignment horizontal="center" vertical="top" wrapText="1"/>
    </xf>
    <xf numFmtId="0" fontId="0" fillId="0" borderId="0" xfId="0" applyNumberFormat="1" applyAlignment="1">
      <alignment horizontal="center" vertical="top"/>
    </xf>
    <xf numFmtId="0" fontId="0" fillId="0" borderId="0" xfId="0" applyAlignment="1">
      <alignment horizontal="left" vertical="top"/>
    </xf>
    <xf numFmtId="0" fontId="6" fillId="4" borderId="1" xfId="0" applyFont="1" applyFill="1" applyBorder="1" applyAlignment="1">
      <alignment vertical="top" wrapText="1"/>
    </xf>
    <xf numFmtId="0" fontId="7" fillId="4" borderId="1" xfId="0" applyFont="1" applyFill="1" applyBorder="1" applyAlignment="1">
      <alignment horizontal="left" vertical="top" wrapText="1"/>
    </xf>
    <xf numFmtId="0" fontId="7" fillId="4" borderId="1" xfId="0" applyFont="1" applyFill="1" applyBorder="1" applyAlignment="1">
      <alignment vertical="top" wrapText="1"/>
    </xf>
    <xf numFmtId="0" fontId="7" fillId="5" borderId="1" xfId="0" applyFont="1" applyFill="1" applyBorder="1" applyAlignment="1">
      <alignment vertical="top" wrapText="1"/>
    </xf>
    <xf numFmtId="0" fontId="6" fillId="5" borderId="2" xfId="0" applyFont="1" applyFill="1" applyBorder="1" applyAlignment="1">
      <alignment vertical="top" wrapText="1"/>
    </xf>
    <xf numFmtId="0" fontId="6" fillId="4" borderId="2" xfId="0" applyFont="1" applyFill="1" applyBorder="1" applyAlignment="1">
      <alignment vertical="top" wrapText="1"/>
    </xf>
    <xf numFmtId="0" fontId="12" fillId="0" borderId="0" xfId="0" applyFont="1"/>
    <xf numFmtId="0" fontId="13" fillId="0" borderId="0" xfId="0" applyFont="1"/>
    <xf numFmtId="0" fontId="1" fillId="4" borderId="1" xfId="0" applyFont="1" applyFill="1" applyBorder="1" applyAlignment="1">
      <alignment vertical="top" wrapText="1"/>
    </xf>
    <xf numFmtId="0" fontId="7" fillId="4" borderId="2" xfId="0" applyFont="1" applyFill="1" applyBorder="1" applyAlignment="1">
      <alignment vertical="top" wrapText="1"/>
    </xf>
    <xf numFmtId="0" fontId="6" fillId="5" borderId="1" xfId="0" applyFont="1" applyFill="1" applyBorder="1" applyAlignment="1">
      <alignment horizontal="left" vertical="top" wrapText="1"/>
    </xf>
    <xf numFmtId="0" fontId="6" fillId="4" borderId="1" xfId="0" applyFont="1" applyFill="1" applyBorder="1" applyAlignment="1">
      <alignment horizontal="center" vertical="top" wrapText="1"/>
    </xf>
    <xf numFmtId="0" fontId="6" fillId="4" borderId="2" xfId="0" applyFont="1" applyFill="1" applyBorder="1" applyAlignment="1">
      <alignment horizontal="left" vertical="top" wrapText="1"/>
    </xf>
    <xf numFmtId="0" fontId="6" fillId="2" borderId="1" xfId="0" applyFont="1" applyFill="1" applyBorder="1" applyAlignment="1">
      <alignment horizontal="left" vertical="top" wrapText="1"/>
    </xf>
    <xf numFmtId="0" fontId="7" fillId="10" borderId="1" xfId="0" applyFont="1" applyFill="1" applyBorder="1" applyAlignment="1">
      <alignment horizontal="left" vertical="center" wrapText="1"/>
    </xf>
    <xf numFmtId="0" fontId="6" fillId="9" borderId="1" xfId="0" applyNumberFormat="1" applyFont="1" applyFill="1" applyBorder="1" applyAlignment="1">
      <alignment horizontal="center" vertical="top" wrapText="1"/>
    </xf>
    <xf numFmtId="0" fontId="6" fillId="10" borderId="1" xfId="0" applyNumberFormat="1" applyFont="1" applyFill="1" applyBorder="1" applyAlignment="1">
      <alignment horizontal="center" vertical="top" wrapText="1"/>
    </xf>
    <xf numFmtId="0" fontId="11" fillId="10" borderId="1" xfId="0" applyFont="1" applyFill="1" applyBorder="1" applyAlignment="1">
      <alignment horizontal="left" vertical="top" wrapText="1"/>
    </xf>
    <xf numFmtId="0" fontId="6" fillId="12" borderId="1" xfId="0" applyNumberFormat="1" applyFont="1" applyFill="1" applyBorder="1" applyAlignment="1">
      <alignment horizontal="center" vertical="top" wrapText="1"/>
    </xf>
    <xf numFmtId="0" fontId="6" fillId="10" borderId="1" xfId="0" applyNumberFormat="1" applyFont="1" applyFill="1" applyBorder="1" applyAlignment="1">
      <alignment horizontal="center" vertical="top"/>
    </xf>
    <xf numFmtId="0" fontId="7" fillId="0" borderId="0" xfId="0" applyFont="1" applyAlignment="1">
      <alignment horizontal="center" vertical="top"/>
    </xf>
    <xf numFmtId="0" fontId="9" fillId="0" borderId="0" xfId="0" applyFont="1" applyAlignment="1">
      <alignment horizontal="center" vertical="top"/>
    </xf>
    <xf numFmtId="0" fontId="6" fillId="12" borderId="1" xfId="0" applyFont="1" applyFill="1" applyBorder="1" applyAlignment="1">
      <alignment vertical="top" wrapText="1"/>
    </xf>
    <xf numFmtId="0" fontId="6" fillId="9" borderId="1" xfId="0" applyFont="1" applyFill="1" applyBorder="1" applyAlignment="1">
      <alignment vertical="top" wrapText="1"/>
    </xf>
    <xf numFmtId="0" fontId="6" fillId="10" borderId="1" xfId="0" applyFont="1" applyFill="1" applyBorder="1" applyAlignment="1">
      <alignment vertical="top" wrapText="1"/>
    </xf>
    <xf numFmtId="0" fontId="7" fillId="10" borderId="1" xfId="0" applyFont="1" applyFill="1" applyBorder="1" applyAlignment="1">
      <alignment vertical="top" wrapText="1"/>
    </xf>
    <xf numFmtId="0" fontId="0" fillId="0" borderId="0" xfId="0" applyAlignment="1">
      <alignment vertical="top"/>
    </xf>
    <xf numFmtId="0" fontId="7" fillId="5" borderId="1" xfId="0" applyFont="1" applyFill="1" applyBorder="1" applyAlignment="1">
      <alignment horizontal="left" vertical="top" wrapText="1"/>
    </xf>
    <xf numFmtId="0" fontId="6" fillId="12" borderId="1" xfId="0" applyFont="1" applyFill="1" applyBorder="1" applyAlignment="1">
      <alignment horizontal="left" vertical="top" wrapText="1"/>
    </xf>
    <xf numFmtId="0" fontId="6" fillId="10" borderId="1" xfId="0" applyFont="1" applyFill="1" applyBorder="1" applyAlignment="1">
      <alignment horizontal="left" vertical="top" wrapText="1"/>
    </xf>
    <xf numFmtId="0" fontId="7" fillId="10" borderId="1" xfId="0" applyFont="1" applyFill="1" applyBorder="1" applyAlignment="1">
      <alignment horizontal="left" vertical="top" wrapText="1"/>
    </xf>
    <xf numFmtId="0" fontId="6" fillId="2" borderId="1" xfId="0" applyFont="1" applyFill="1" applyBorder="1" applyAlignment="1">
      <alignment vertical="top" wrapText="1"/>
    </xf>
    <xf numFmtId="0" fontId="7" fillId="5" borderId="1" xfId="0" applyFont="1" applyFill="1" applyBorder="1" applyAlignment="1">
      <alignment horizontal="center" vertical="top" wrapText="1"/>
    </xf>
    <xf numFmtId="0" fontId="8" fillId="4" borderId="1" xfId="0" applyFont="1" applyFill="1" applyBorder="1" applyAlignment="1">
      <alignment vertical="top" wrapText="1"/>
    </xf>
    <xf numFmtId="0" fontId="8" fillId="4" borderId="1" xfId="0" applyFont="1" applyFill="1" applyBorder="1" applyAlignment="1">
      <alignment horizontal="center" vertical="top" wrapText="1"/>
    </xf>
    <xf numFmtId="0" fontId="7" fillId="4" borderId="1" xfId="0" applyFont="1" applyFill="1" applyBorder="1" applyAlignment="1">
      <alignment horizontal="center" vertical="top" wrapText="1"/>
    </xf>
    <xf numFmtId="0" fontId="8" fillId="5" borderId="1" xfId="0" applyFont="1" applyFill="1" applyBorder="1" applyAlignment="1">
      <alignment vertical="top" wrapText="1"/>
    </xf>
    <xf numFmtId="0" fontId="8" fillId="5"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0" fontId="7" fillId="12" borderId="1" xfId="0" applyFont="1" applyFill="1" applyBorder="1" applyAlignment="1">
      <alignment vertical="top" wrapText="1"/>
    </xf>
    <xf numFmtId="0" fontId="8" fillId="12" borderId="1" xfId="0" applyFont="1" applyFill="1" applyBorder="1" applyAlignment="1">
      <alignment vertical="top" wrapText="1"/>
    </xf>
    <xf numFmtId="0" fontId="7" fillId="12" borderId="1" xfId="0" applyFont="1" applyFill="1" applyBorder="1" applyAlignment="1">
      <alignment horizontal="left" vertical="top" wrapText="1"/>
    </xf>
    <xf numFmtId="0" fontId="7" fillId="10" borderId="1" xfId="0" applyFont="1" applyFill="1" applyBorder="1" applyAlignment="1">
      <alignment horizontal="center" vertical="top" wrapText="1"/>
    </xf>
    <xf numFmtId="0" fontId="7" fillId="10" borderId="1" xfId="0" applyFont="1" applyFill="1" applyBorder="1" applyAlignment="1">
      <alignment horizontal="center" vertical="top"/>
    </xf>
    <xf numFmtId="0" fontId="7" fillId="10" borderId="1" xfId="0" applyFont="1" applyFill="1" applyBorder="1" applyAlignment="1">
      <alignment vertical="top"/>
    </xf>
    <xf numFmtId="0" fontId="6" fillId="3" borderId="1" xfId="0" applyFont="1" applyFill="1" applyBorder="1" applyAlignment="1">
      <alignment vertical="top" textRotation="90" wrapText="1"/>
    </xf>
    <xf numFmtId="0" fontId="7" fillId="6" borderId="1" xfId="0" applyFont="1" applyFill="1" applyBorder="1" applyAlignment="1">
      <alignment horizontal="left" vertical="top" wrapText="1"/>
    </xf>
    <xf numFmtId="0" fontId="0" fillId="0" borderId="0" xfId="0" applyAlignment="1">
      <alignment horizontal="center" vertical="top"/>
    </xf>
    <xf numFmtId="0" fontId="7" fillId="0" borderId="0" xfId="0" applyFont="1" applyAlignment="1">
      <alignment vertical="top"/>
    </xf>
    <xf numFmtId="0" fontId="7" fillId="0" borderId="0" xfId="0" applyFont="1" applyAlignment="1">
      <alignment horizontal="left" vertical="top"/>
    </xf>
    <xf numFmtId="0" fontId="7" fillId="4" borderId="1" xfId="0" applyFont="1" applyFill="1" applyBorder="1" applyAlignment="1">
      <alignment vertical="top"/>
    </xf>
    <xf numFmtId="0" fontId="14" fillId="4" borderId="1" xfId="0" applyFont="1" applyFill="1" applyBorder="1" applyAlignment="1">
      <alignment vertical="top" wrapText="1"/>
    </xf>
    <xf numFmtId="0" fontId="6" fillId="9" borderId="7" xfId="0" applyFont="1" applyFill="1" applyBorder="1" applyAlignment="1">
      <alignment vertical="top" textRotation="90" wrapText="1"/>
    </xf>
    <xf numFmtId="49" fontId="6" fillId="10" borderId="1" xfId="0" applyNumberFormat="1" applyFont="1" applyFill="1" applyBorder="1" applyAlignment="1">
      <alignment horizontal="left" vertical="top" wrapText="1"/>
    </xf>
    <xf numFmtId="49" fontId="7" fillId="10" borderId="1" xfId="0" applyNumberFormat="1" applyFont="1" applyFill="1" applyBorder="1" applyAlignment="1">
      <alignment horizontal="center" vertical="top" wrapText="1"/>
    </xf>
    <xf numFmtId="49" fontId="7" fillId="10" borderId="1" xfId="0" applyNumberFormat="1" applyFont="1" applyFill="1" applyBorder="1" applyAlignment="1">
      <alignment horizontal="left" vertical="top" wrapText="1"/>
    </xf>
    <xf numFmtId="0" fontId="7" fillId="10" borderId="1" xfId="0" applyFont="1" applyFill="1" applyBorder="1" applyAlignment="1">
      <alignment horizontal="left" vertical="top"/>
    </xf>
    <xf numFmtId="0" fontId="17" fillId="0" borderId="0" xfId="0" applyFont="1" applyAlignment="1">
      <alignment horizontal="left" vertical="top"/>
    </xf>
    <xf numFmtId="0" fontId="7" fillId="4" borderId="1" xfId="0" applyFont="1" applyFill="1" applyBorder="1" applyAlignment="1">
      <alignment horizontal="left" vertical="top"/>
    </xf>
    <xf numFmtId="0" fontId="1" fillId="4" borderId="1" xfId="0" applyFont="1" applyFill="1" applyBorder="1" applyAlignment="1">
      <alignment horizontal="left" vertical="top" wrapText="1"/>
    </xf>
    <xf numFmtId="0" fontId="7" fillId="7" borderId="1" xfId="0" applyFont="1" applyFill="1" applyBorder="1" applyAlignment="1">
      <alignment vertical="top"/>
    </xf>
    <xf numFmtId="0" fontId="6" fillId="10" borderId="2" xfId="0" applyFont="1" applyFill="1" applyBorder="1" applyAlignment="1">
      <alignment vertical="top" wrapText="1"/>
    </xf>
    <xf numFmtId="0" fontId="7" fillId="10" borderId="2" xfId="0" applyFont="1" applyFill="1" applyBorder="1" applyAlignment="1">
      <alignment vertical="top" wrapText="1"/>
    </xf>
    <xf numFmtId="0" fontId="7" fillId="10" borderId="3" xfId="0" applyFont="1" applyFill="1" applyBorder="1" applyAlignment="1">
      <alignment vertical="top" wrapText="1"/>
    </xf>
    <xf numFmtId="0" fontId="11" fillId="10"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0" fontId="6" fillId="2" borderId="1" xfId="0" applyFont="1" applyFill="1" applyBorder="1" applyAlignment="1">
      <alignment vertical="top" textRotation="90" wrapText="1"/>
    </xf>
    <xf numFmtId="0" fontId="8" fillId="4" borderId="1" xfId="0" applyFont="1" applyFill="1" applyBorder="1" applyAlignment="1">
      <alignment horizontal="left" vertical="top" wrapText="1"/>
    </xf>
    <xf numFmtId="0" fontId="8" fillId="12" borderId="1" xfId="0" applyFont="1" applyFill="1" applyBorder="1" applyAlignment="1">
      <alignment horizontal="left" vertical="top" wrapText="1"/>
    </xf>
    <xf numFmtId="0" fontId="8" fillId="12" borderId="1" xfId="0" applyFont="1" applyFill="1" applyBorder="1" applyAlignment="1">
      <alignment horizontal="center" vertical="top" wrapText="1"/>
    </xf>
    <xf numFmtId="0" fontId="7" fillId="4" borderId="2" xfId="0" applyFont="1" applyFill="1" applyBorder="1" applyAlignment="1">
      <alignment horizontal="center" vertical="top" wrapText="1"/>
    </xf>
    <xf numFmtId="0" fontId="7" fillId="10" borderId="2" xfId="0" applyFont="1" applyFill="1" applyBorder="1" applyAlignment="1">
      <alignment horizontal="center" vertical="top" wrapText="1"/>
    </xf>
    <xf numFmtId="0" fontId="7" fillId="4" borderId="2" xfId="0" applyFont="1" applyFill="1" applyBorder="1" applyAlignment="1">
      <alignment horizontal="left" vertical="top" wrapText="1"/>
    </xf>
    <xf numFmtId="0" fontId="7" fillId="10" borderId="2" xfId="0" applyFont="1" applyFill="1" applyBorder="1" applyAlignment="1">
      <alignment horizontal="left" vertical="top" wrapText="1"/>
    </xf>
    <xf numFmtId="0" fontId="7" fillId="2" borderId="1" xfId="0" applyFont="1" applyFill="1" applyBorder="1" applyAlignment="1">
      <alignment horizontal="left" vertical="top"/>
    </xf>
    <xf numFmtId="0" fontId="6" fillId="2" borderId="1" xfId="0" applyFont="1" applyFill="1" applyBorder="1" applyAlignment="1">
      <alignment horizontal="left" vertical="top"/>
    </xf>
    <xf numFmtId="0" fontId="9" fillId="2" borderId="1" xfId="0" applyFont="1" applyFill="1" applyBorder="1" applyAlignment="1">
      <alignment horizontal="left" vertical="top"/>
    </xf>
    <xf numFmtId="0" fontId="9" fillId="2" borderId="1" xfId="0" applyFont="1" applyFill="1" applyBorder="1" applyAlignment="1">
      <alignment horizontal="left" vertical="top" wrapText="1"/>
    </xf>
    <xf numFmtId="0" fontId="4" fillId="2" borderId="1" xfId="0" applyFont="1" applyFill="1" applyBorder="1" applyAlignment="1">
      <alignment horizontal="left" vertical="top"/>
    </xf>
    <xf numFmtId="0" fontId="0" fillId="2" borderId="1" xfId="0" applyFill="1" applyBorder="1" applyAlignment="1">
      <alignment horizontal="left" vertical="top"/>
    </xf>
    <xf numFmtId="0" fontId="9" fillId="0" borderId="0" xfId="0" applyFont="1" applyAlignment="1">
      <alignment horizontal="left" vertical="top"/>
    </xf>
    <xf numFmtId="0" fontId="5" fillId="0" borderId="0" xfId="0" applyFont="1" applyFill="1"/>
    <xf numFmtId="0" fontId="0" fillId="0" borderId="0" xfId="0" applyFill="1" applyAlignment="1">
      <alignment horizontal="left" vertical="top"/>
    </xf>
    <xf numFmtId="0" fontId="0" fillId="0" borderId="0" xfId="0" applyNumberFormat="1" applyFill="1" applyBorder="1" applyAlignment="1">
      <alignment horizontal="center" vertical="top"/>
    </xf>
    <xf numFmtId="0" fontId="0" fillId="0" borderId="0" xfId="0" applyFill="1" applyBorder="1"/>
    <xf numFmtId="0" fontId="0" fillId="0" borderId="0" xfId="0" applyFill="1" applyBorder="1" applyAlignment="1">
      <alignment horizontal="center" vertical="top"/>
    </xf>
    <xf numFmtId="0" fontId="0" fillId="0" borderId="0" xfId="0" applyFill="1" applyBorder="1" applyAlignment="1">
      <alignment horizontal="left" vertical="top"/>
    </xf>
    <xf numFmtId="0" fontId="3" fillId="9" borderId="1" xfId="0" applyFont="1" applyFill="1" applyBorder="1" applyAlignment="1">
      <alignment horizontal="left" vertical="top" wrapText="1"/>
    </xf>
    <xf numFmtId="0" fontId="3" fillId="4" borderId="1" xfId="0" applyFont="1" applyFill="1" applyBorder="1" applyAlignment="1">
      <alignment horizontal="left" vertical="top" wrapText="1"/>
    </xf>
    <xf numFmtId="1" fontId="3" fillId="4" borderId="1" xfId="0" applyNumberFormat="1" applyFont="1" applyFill="1" applyBorder="1" applyAlignment="1">
      <alignment horizontal="left" vertical="top" wrapText="1"/>
    </xf>
    <xf numFmtId="0" fontId="3" fillId="4" borderId="1" xfId="0" applyFont="1" applyFill="1" applyBorder="1" applyAlignment="1">
      <alignment vertical="top" wrapText="1"/>
    </xf>
    <xf numFmtId="0" fontId="3" fillId="5" borderId="1" xfId="0" applyFont="1" applyFill="1" applyBorder="1" applyAlignment="1">
      <alignment horizontal="left" vertical="top" wrapText="1"/>
    </xf>
    <xf numFmtId="1" fontId="3" fillId="5" borderId="1" xfId="0" applyNumberFormat="1" applyFont="1" applyFill="1" applyBorder="1" applyAlignment="1">
      <alignment horizontal="left" vertical="top" wrapText="1"/>
    </xf>
    <xf numFmtId="0" fontId="3" fillId="4" borderId="2" xfId="0" applyFont="1" applyFill="1" applyBorder="1" applyAlignment="1">
      <alignment horizontal="left" vertical="top" wrapText="1"/>
    </xf>
    <xf numFmtId="1" fontId="3" fillId="4" borderId="2" xfId="0" applyNumberFormat="1" applyFont="1" applyFill="1" applyBorder="1" applyAlignment="1">
      <alignment horizontal="left" vertical="top" wrapText="1"/>
    </xf>
    <xf numFmtId="0" fontId="2" fillId="4" borderId="1" xfId="0" applyFont="1" applyFill="1" applyBorder="1" applyAlignment="1">
      <alignment vertical="top" wrapText="1"/>
    </xf>
    <xf numFmtId="0" fontId="6" fillId="4" borderId="3" xfId="0" applyFont="1" applyFill="1" applyBorder="1" applyAlignment="1">
      <alignment vertical="top" wrapText="1"/>
    </xf>
    <xf numFmtId="0" fontId="3" fillId="11" borderId="1" xfId="0" applyFont="1" applyFill="1" applyBorder="1" applyAlignment="1">
      <alignment horizontal="left" vertical="top" wrapText="1"/>
    </xf>
    <xf numFmtId="0" fontId="3" fillId="12" borderId="1" xfId="0" applyFont="1" applyFill="1" applyBorder="1" applyAlignment="1">
      <alignment horizontal="left" vertical="top" wrapText="1"/>
    </xf>
    <xf numFmtId="1" fontId="3" fillId="12" borderId="1" xfId="0" applyNumberFormat="1" applyFont="1" applyFill="1" applyBorder="1" applyAlignment="1">
      <alignment horizontal="left" vertical="top" wrapText="1"/>
    </xf>
    <xf numFmtId="0" fontId="6" fillId="12" borderId="3" xfId="0" applyFont="1" applyFill="1" applyBorder="1" applyAlignment="1">
      <alignment vertical="top" wrapText="1"/>
    </xf>
    <xf numFmtId="0" fontId="3" fillId="10" borderId="1" xfId="0" applyFont="1" applyFill="1" applyBorder="1" applyAlignment="1">
      <alignment horizontal="left" vertical="top" wrapText="1"/>
    </xf>
    <xf numFmtId="1" fontId="3" fillId="10" borderId="1" xfId="0" applyNumberFormat="1" applyFont="1" applyFill="1" applyBorder="1" applyAlignment="1">
      <alignment horizontal="left" vertical="top" wrapText="1"/>
    </xf>
    <xf numFmtId="0" fontId="3" fillId="10" borderId="2" xfId="0" applyFont="1" applyFill="1" applyBorder="1" applyAlignment="1">
      <alignment horizontal="left" vertical="top" wrapText="1"/>
    </xf>
    <xf numFmtId="1" fontId="3" fillId="10" borderId="2" xfId="0" applyNumberFormat="1" applyFont="1" applyFill="1" applyBorder="1" applyAlignment="1">
      <alignment horizontal="left" vertical="top" wrapText="1"/>
    </xf>
    <xf numFmtId="0" fontId="3" fillId="2" borderId="1" xfId="0" applyFont="1" applyFill="1" applyBorder="1" applyAlignment="1">
      <alignment horizontal="left" vertical="top" wrapText="1"/>
    </xf>
    <xf numFmtId="0" fontId="0" fillId="0" borderId="0" xfId="0" applyNumberFormat="1" applyAlignment="1">
      <alignment vertical="top"/>
    </xf>
    <xf numFmtId="1" fontId="0" fillId="0" borderId="0" xfId="0" applyNumberFormat="1" applyAlignment="1">
      <alignment vertical="top"/>
    </xf>
    <xf numFmtId="0" fontId="3" fillId="4" borderId="1" xfId="0" applyFont="1" applyFill="1" applyBorder="1" applyAlignment="1">
      <alignment horizontal="center" vertical="top" wrapText="1"/>
    </xf>
    <xf numFmtId="0" fontId="3" fillId="5" borderId="1" xfId="0" applyFont="1" applyFill="1" applyBorder="1" applyAlignment="1">
      <alignment horizontal="center" vertical="top" wrapText="1"/>
    </xf>
    <xf numFmtId="0" fontId="3" fillId="4" borderId="2" xfId="0" applyFont="1" applyFill="1" applyBorder="1" applyAlignment="1">
      <alignment horizontal="center" vertical="top" wrapText="1"/>
    </xf>
    <xf numFmtId="0" fontId="3" fillId="12" borderId="1" xfId="0" applyFont="1" applyFill="1" applyBorder="1" applyAlignment="1">
      <alignment horizontal="center" vertical="top" wrapText="1"/>
    </xf>
    <xf numFmtId="0" fontId="3" fillId="10" borderId="1" xfId="0" applyFont="1" applyFill="1" applyBorder="1" applyAlignment="1">
      <alignment horizontal="center" vertical="top" wrapText="1"/>
    </xf>
    <xf numFmtId="0" fontId="3" fillId="10" borderId="2" xfId="0" applyFont="1" applyFill="1" applyBorder="1" applyAlignment="1">
      <alignment horizontal="center" vertical="top" wrapText="1"/>
    </xf>
    <xf numFmtId="9" fontId="3" fillId="4" borderId="1" xfId="0" quotePrefix="1" applyNumberFormat="1" applyFont="1" applyFill="1" applyBorder="1" applyAlignment="1">
      <alignment horizontal="center" vertical="top" wrapText="1"/>
    </xf>
    <xf numFmtId="1" fontId="3" fillId="4" borderId="1" xfId="0" applyNumberFormat="1" applyFont="1" applyFill="1" applyBorder="1" applyAlignment="1">
      <alignment horizontal="center" vertical="top" wrapText="1"/>
    </xf>
    <xf numFmtId="9" fontId="3" fillId="10" borderId="1" xfId="0" quotePrefix="1" applyNumberFormat="1" applyFont="1" applyFill="1" applyBorder="1" applyAlignment="1">
      <alignment horizontal="center" vertical="top" wrapText="1"/>
    </xf>
    <xf numFmtId="9" fontId="3" fillId="10" borderId="2" xfId="0" quotePrefix="1" applyNumberFormat="1" applyFont="1" applyFill="1" applyBorder="1" applyAlignment="1">
      <alignment horizontal="center" vertical="top" wrapText="1"/>
    </xf>
    <xf numFmtId="0" fontId="0" fillId="0" borderId="0" xfId="0" applyFill="1" applyAlignment="1">
      <alignment horizontal="left" vertical="top" wrapText="1"/>
    </xf>
    <xf numFmtId="0" fontId="0" fillId="2" borderId="1" xfId="0" applyFill="1" applyBorder="1" applyAlignment="1">
      <alignment horizontal="left" vertical="top" wrapText="1"/>
    </xf>
    <xf numFmtId="0" fontId="19" fillId="4" borderId="1" xfId="0" applyFont="1" applyFill="1" applyBorder="1" applyAlignment="1">
      <alignment horizontal="left" vertical="top" wrapText="1"/>
    </xf>
    <xf numFmtId="0" fontId="7" fillId="4" borderId="1" xfId="0" applyFont="1" applyFill="1" applyBorder="1" applyAlignment="1">
      <alignment horizontal="center" vertical="top" textRotation="90" wrapText="1"/>
    </xf>
    <xf numFmtId="0" fontId="7" fillId="4" borderId="1" xfId="0" applyFont="1" applyFill="1" applyBorder="1" applyAlignment="1">
      <alignment vertical="top" textRotation="90" wrapText="1"/>
    </xf>
    <xf numFmtId="1" fontId="7" fillId="4" borderId="1" xfId="0" applyNumberFormat="1" applyFont="1" applyFill="1" applyBorder="1" applyAlignment="1">
      <alignment horizontal="center" vertical="top" wrapText="1"/>
    </xf>
    <xf numFmtId="1" fontId="7" fillId="5" borderId="1" xfId="0" applyNumberFormat="1" applyFont="1" applyFill="1" applyBorder="1" applyAlignment="1">
      <alignment horizontal="center" vertical="top" wrapText="1"/>
    </xf>
    <xf numFmtId="0" fontId="7" fillId="5" borderId="2" xfId="0" applyFont="1" applyFill="1" applyBorder="1" applyAlignment="1">
      <alignment horizontal="left" vertical="top" wrapText="1"/>
    </xf>
    <xf numFmtId="0" fontId="18" fillId="4" borderId="1" xfId="0" applyFont="1" applyFill="1" applyBorder="1" applyAlignment="1">
      <alignment vertical="top" wrapText="1"/>
    </xf>
    <xf numFmtId="9" fontId="7" fillId="4" borderId="1" xfId="0" quotePrefix="1" applyNumberFormat="1" applyFont="1" applyFill="1" applyBorder="1" applyAlignment="1">
      <alignment horizontal="center" vertical="top" wrapText="1"/>
    </xf>
    <xf numFmtId="1" fontId="7" fillId="4" borderId="2" xfId="0" applyNumberFormat="1" applyFont="1" applyFill="1" applyBorder="1" applyAlignment="1">
      <alignment horizontal="center" vertical="top" wrapText="1"/>
    </xf>
    <xf numFmtId="0" fontId="8" fillId="4" borderId="2" xfId="0" applyFont="1" applyFill="1" applyBorder="1" applyAlignment="1">
      <alignment horizontal="center" vertical="top" wrapText="1"/>
    </xf>
    <xf numFmtId="1" fontId="7" fillId="12" borderId="1" xfId="0" applyNumberFormat="1" applyFont="1" applyFill="1" applyBorder="1" applyAlignment="1">
      <alignment horizontal="center" vertical="top" wrapText="1"/>
    </xf>
    <xf numFmtId="0" fontId="18" fillId="12" borderId="1" xfId="0" applyFont="1" applyFill="1" applyBorder="1" applyAlignment="1">
      <alignment vertical="top" wrapText="1"/>
    </xf>
    <xf numFmtId="0" fontId="7" fillId="12" borderId="2" xfId="0" applyFont="1" applyFill="1" applyBorder="1" applyAlignment="1">
      <alignment horizontal="left" vertical="top" wrapText="1"/>
    </xf>
    <xf numFmtId="9" fontId="7" fillId="12" borderId="1" xfId="0" quotePrefix="1" applyNumberFormat="1" applyFont="1" applyFill="1" applyBorder="1" applyAlignment="1">
      <alignment horizontal="center" vertical="top" wrapText="1"/>
    </xf>
    <xf numFmtId="1" fontId="7" fillId="10" borderId="1" xfId="0" applyNumberFormat="1" applyFont="1" applyFill="1" applyBorder="1" applyAlignment="1">
      <alignment horizontal="center" vertical="top" wrapText="1"/>
    </xf>
    <xf numFmtId="0" fontId="8" fillId="10" borderId="1" xfId="0" applyFont="1" applyFill="1" applyBorder="1" applyAlignment="1">
      <alignment horizontal="center" vertical="top" wrapText="1"/>
    </xf>
    <xf numFmtId="0" fontId="8" fillId="10" borderId="1" xfId="0" applyFont="1" applyFill="1" applyBorder="1" applyAlignment="1">
      <alignment vertical="top" wrapText="1"/>
    </xf>
    <xf numFmtId="9" fontId="7" fillId="10" borderId="1" xfId="0" quotePrefix="1" applyNumberFormat="1" applyFont="1" applyFill="1" applyBorder="1" applyAlignment="1">
      <alignment horizontal="center" vertical="top" wrapText="1"/>
    </xf>
    <xf numFmtId="0" fontId="7" fillId="10" borderId="9" xfId="0" applyFont="1" applyFill="1" applyBorder="1" applyAlignment="1">
      <alignment horizontal="left" vertical="top" wrapText="1"/>
    </xf>
    <xf numFmtId="1" fontId="7" fillId="10" borderId="2" xfId="0" applyNumberFormat="1" applyFont="1" applyFill="1" applyBorder="1" applyAlignment="1">
      <alignment horizontal="center" vertical="top" wrapText="1"/>
    </xf>
    <xf numFmtId="9" fontId="7" fillId="10" borderId="2" xfId="0" quotePrefix="1" applyNumberFormat="1" applyFont="1" applyFill="1" applyBorder="1" applyAlignment="1">
      <alignment horizontal="center" vertical="top" wrapText="1"/>
    </xf>
    <xf numFmtId="0" fontId="8" fillId="10" borderId="2" xfId="0" applyFont="1" applyFill="1" applyBorder="1" applyAlignment="1">
      <alignment horizontal="center" vertical="top" wrapText="1"/>
    </xf>
    <xf numFmtId="0" fontId="8" fillId="10" borderId="2" xfId="0" applyFont="1" applyFill="1" applyBorder="1" applyAlignment="1">
      <alignment vertical="top" wrapText="1"/>
    </xf>
    <xf numFmtId="0" fontId="7" fillId="10" borderId="4" xfId="0" applyFont="1" applyFill="1" applyBorder="1" applyAlignment="1">
      <alignment horizontal="center" vertical="top" wrapText="1"/>
    </xf>
    <xf numFmtId="0" fontId="14" fillId="10" borderId="1" xfId="0" applyFont="1" applyFill="1" applyBorder="1" applyAlignment="1">
      <alignment vertical="top" wrapText="1"/>
    </xf>
    <xf numFmtId="0" fontId="8" fillId="10" borderId="7" xfId="0" applyFont="1" applyFill="1" applyBorder="1" applyAlignment="1">
      <alignment horizontal="center" vertical="top" wrapText="1"/>
    </xf>
    <xf numFmtId="0" fontId="14" fillId="4" borderId="1" xfId="0" applyFont="1" applyFill="1" applyBorder="1" applyAlignment="1">
      <alignment horizontal="left" vertical="top" wrapText="1"/>
    </xf>
    <xf numFmtId="0" fontId="16" fillId="2" borderId="1" xfId="0" applyFont="1" applyFill="1" applyBorder="1" applyAlignment="1">
      <alignment horizontal="left" vertical="top"/>
    </xf>
    <xf numFmtId="0" fontId="7" fillId="0" borderId="0" xfId="0" applyFont="1" applyFill="1" applyBorder="1" applyAlignment="1">
      <alignment horizontal="left" vertical="top"/>
    </xf>
    <xf numFmtId="0" fontId="9" fillId="0" borderId="0" xfId="0" applyFont="1" applyAlignment="1">
      <alignment horizontal="left" vertical="top" wrapText="1"/>
    </xf>
    <xf numFmtId="0" fontId="16" fillId="2" borderId="1"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Alignment="1">
      <alignment horizontal="left" vertical="top" wrapText="1"/>
    </xf>
    <xf numFmtId="0" fontId="6" fillId="3" borderId="1" xfId="0" applyFont="1" applyFill="1" applyBorder="1" applyAlignment="1">
      <alignment horizontal="left" vertical="top" textRotation="90" wrapText="1"/>
    </xf>
    <xf numFmtId="0" fontId="7" fillId="11" borderId="1" xfId="0" applyFont="1" applyFill="1" applyBorder="1" applyAlignment="1">
      <alignment horizontal="left" vertical="top" textRotation="90" wrapText="1"/>
    </xf>
    <xf numFmtId="0" fontId="7" fillId="9" borderId="1" xfId="0" applyFont="1" applyFill="1" applyBorder="1" applyAlignment="1">
      <alignment horizontal="left" vertical="top" textRotation="90" wrapText="1"/>
    </xf>
    <xf numFmtId="0" fontId="7" fillId="2" borderId="1" xfId="0" applyFont="1" applyFill="1" applyBorder="1" applyAlignment="1">
      <alignment horizontal="left" vertical="top" textRotation="90" wrapText="1"/>
    </xf>
    <xf numFmtId="0" fontId="7" fillId="0" borderId="0" xfId="0" applyFont="1" applyAlignment="1">
      <alignment horizontal="left" vertical="top" wrapText="1"/>
    </xf>
    <xf numFmtId="0" fontId="7" fillId="4" borderId="4" xfId="0" applyFont="1" applyFill="1" applyBorder="1" applyAlignment="1">
      <alignment horizontal="left" vertical="top" wrapText="1"/>
    </xf>
    <xf numFmtId="0" fontId="8" fillId="5" borderId="1" xfId="0" applyFont="1" applyFill="1" applyBorder="1" applyAlignment="1">
      <alignment horizontal="left" vertical="top" wrapText="1"/>
    </xf>
    <xf numFmtId="0" fontId="7" fillId="0" borderId="0" xfId="0" applyFont="1" applyFill="1" applyAlignment="1">
      <alignment horizontal="left" vertical="top"/>
    </xf>
    <xf numFmtId="49" fontId="7" fillId="12" borderId="1" xfId="0" applyNumberFormat="1" applyFont="1" applyFill="1" applyBorder="1" applyAlignment="1">
      <alignment horizontal="left" vertical="top" wrapText="1"/>
    </xf>
    <xf numFmtId="0" fontId="7" fillId="12" borderId="1" xfId="0" applyFont="1" applyFill="1" applyBorder="1" applyAlignment="1">
      <alignment horizontal="left" vertical="top"/>
    </xf>
    <xf numFmtId="0" fontId="7" fillId="6" borderId="0" xfId="0" applyFont="1" applyFill="1" applyAlignment="1">
      <alignment horizontal="left" vertical="top"/>
    </xf>
    <xf numFmtId="0" fontId="7" fillId="9" borderId="7" xfId="0" applyFont="1" applyFill="1" applyBorder="1" applyAlignment="1">
      <alignment horizontal="left" vertical="top" textRotation="90" wrapText="1"/>
    </xf>
    <xf numFmtId="49" fontId="7" fillId="10" borderId="7" xfId="0" applyNumberFormat="1" applyFont="1" applyFill="1" applyBorder="1" applyAlignment="1">
      <alignment horizontal="left" vertical="top" wrapText="1"/>
    </xf>
    <xf numFmtId="0" fontId="7" fillId="10" borderId="1" xfId="0" applyNumberFormat="1" applyFont="1" applyFill="1" applyBorder="1" applyAlignment="1">
      <alignment horizontal="left" vertical="top" wrapText="1"/>
    </xf>
    <xf numFmtId="0" fontId="15" fillId="10" borderId="1" xfId="0" applyFont="1" applyFill="1" applyBorder="1" applyAlignment="1">
      <alignment horizontal="left" vertical="top" wrapText="1"/>
    </xf>
    <xf numFmtId="0" fontId="20" fillId="0" borderId="0" xfId="0" applyFont="1"/>
    <xf numFmtId="0" fontId="7" fillId="8" borderId="1" xfId="0" applyFont="1" applyFill="1" applyBorder="1" applyAlignment="1">
      <alignment vertical="top" wrapText="1"/>
    </xf>
    <xf numFmtId="0" fontId="7" fillId="8" borderId="1" xfId="0" applyFont="1" applyFill="1" applyBorder="1" applyAlignment="1">
      <alignment horizontal="left" vertical="top" wrapText="1"/>
    </xf>
    <xf numFmtId="0" fontId="7" fillId="8" borderId="2" xfId="0" applyFont="1" applyFill="1" applyBorder="1" applyAlignment="1">
      <alignment horizontal="left" vertical="top" wrapText="1"/>
    </xf>
    <xf numFmtId="0" fontId="7" fillId="13" borderId="1" xfId="0" applyFont="1" applyFill="1" applyBorder="1" applyAlignment="1">
      <alignment horizontal="left" vertical="top" wrapText="1"/>
    </xf>
    <xf numFmtId="0" fontId="7" fillId="8" borderId="9" xfId="0" applyFont="1" applyFill="1" applyBorder="1" applyAlignment="1">
      <alignment horizontal="left" vertical="top" wrapText="1"/>
    </xf>
    <xf numFmtId="0" fontId="7" fillId="8" borderId="1" xfId="0" applyFont="1" applyFill="1" applyBorder="1" applyAlignment="1">
      <alignment horizontal="left" vertical="top"/>
    </xf>
    <xf numFmtId="0" fontId="6" fillId="5" borderId="1" xfId="0" applyFont="1" applyFill="1" applyBorder="1" applyAlignment="1">
      <alignment vertical="top" wrapText="1"/>
    </xf>
    <xf numFmtId="0" fontId="6" fillId="2" borderId="1" xfId="0" applyFont="1" applyFill="1" applyBorder="1" applyAlignment="1">
      <alignment horizontal="left" vertical="top" wrapText="1"/>
    </xf>
    <xf numFmtId="0" fontId="6" fillId="2" borderId="1" xfId="0" applyFont="1" applyFill="1" applyBorder="1" applyAlignment="1">
      <alignment vertical="top" wrapText="1"/>
    </xf>
    <xf numFmtId="1" fontId="6" fillId="2" borderId="1" xfId="0" applyNumberFormat="1" applyFont="1" applyFill="1" applyBorder="1" applyAlignment="1">
      <alignment horizontal="left" vertical="top" wrapText="1"/>
    </xf>
    <xf numFmtId="0" fontId="6" fillId="2" borderId="2" xfId="0" applyFont="1" applyFill="1" applyBorder="1" applyAlignment="1">
      <alignment horizontal="center" vertical="top" wrapText="1"/>
    </xf>
    <xf numFmtId="0" fontId="6" fillId="2" borderId="2" xfId="0" applyFont="1" applyFill="1" applyBorder="1" applyAlignment="1">
      <alignment horizontal="left" textRotation="90" wrapText="1"/>
    </xf>
    <xf numFmtId="1" fontId="6" fillId="2" borderId="2" xfId="0" applyNumberFormat="1" applyFont="1" applyFill="1" applyBorder="1" applyAlignment="1">
      <alignment horizontal="left" vertical="top" wrapText="1"/>
    </xf>
    <xf numFmtId="0" fontId="7" fillId="4" borderId="3" xfId="0" applyFont="1" applyFill="1" applyBorder="1" applyAlignment="1">
      <alignment vertical="top" wrapText="1"/>
    </xf>
    <xf numFmtId="0" fontId="7" fillId="6" borderId="0" xfId="0" applyFont="1" applyFill="1" applyAlignment="1">
      <alignment vertical="top"/>
    </xf>
    <xf numFmtId="0" fontId="7" fillId="6" borderId="0" xfId="0" applyFont="1" applyFill="1" applyAlignment="1">
      <alignment vertical="top" wrapText="1"/>
    </xf>
    <xf numFmtId="0" fontId="7" fillId="5" borderId="2" xfId="0" applyFont="1" applyFill="1" applyBorder="1" applyAlignment="1">
      <alignment horizontal="left" vertical="top"/>
    </xf>
    <xf numFmtId="0" fontId="7" fillId="5" borderId="2" xfId="0" applyFont="1" applyFill="1" applyBorder="1" applyAlignment="1">
      <alignment vertical="top" wrapText="1"/>
    </xf>
    <xf numFmtId="0" fontId="7" fillId="5" borderId="1" xfId="0" applyFont="1" applyFill="1" applyBorder="1" applyAlignment="1">
      <alignment horizontal="left" vertical="top"/>
    </xf>
    <xf numFmtId="0" fontId="7" fillId="4" borderId="2" xfId="0" applyFont="1" applyFill="1" applyBorder="1" applyAlignment="1">
      <alignment horizontal="left" vertical="top"/>
    </xf>
    <xf numFmtId="0" fontId="7" fillId="4" borderId="3" xfId="0" applyFont="1" applyFill="1" applyBorder="1" applyAlignment="1">
      <alignment horizontal="left" vertical="top" wrapText="1"/>
    </xf>
    <xf numFmtId="0" fontId="7" fillId="11" borderId="0" xfId="0" applyFont="1" applyFill="1" applyAlignment="1">
      <alignment vertical="top"/>
    </xf>
    <xf numFmtId="0" fontId="7" fillId="11" borderId="0" xfId="0" applyFont="1" applyFill="1" applyAlignment="1">
      <alignment vertical="top" wrapText="1"/>
    </xf>
    <xf numFmtId="0" fontId="6" fillId="12" borderId="1" xfId="0" applyFont="1" applyFill="1" applyBorder="1" applyAlignment="1">
      <alignment horizontal="center" vertical="top" wrapText="1"/>
    </xf>
    <xf numFmtId="0" fontId="6" fillId="12" borderId="1" xfId="0" applyFont="1" applyFill="1" applyBorder="1" applyAlignment="1">
      <alignment vertical="top"/>
    </xf>
    <xf numFmtId="0" fontId="7" fillId="12" borderId="1" xfId="0" applyFont="1" applyFill="1" applyBorder="1" applyAlignment="1">
      <alignment horizontal="center" vertical="top"/>
    </xf>
    <xf numFmtId="0" fontId="6" fillId="12" borderId="1" xfId="0" applyFont="1" applyFill="1" applyBorder="1" applyAlignment="1">
      <alignment horizontal="center" vertical="top"/>
    </xf>
    <xf numFmtId="0" fontId="6" fillId="10" borderId="1" xfId="0" applyFont="1" applyFill="1" applyBorder="1" applyAlignment="1">
      <alignment vertical="top"/>
    </xf>
    <xf numFmtId="0" fontId="6" fillId="10" borderId="1" xfId="0" applyFont="1" applyFill="1" applyBorder="1" applyAlignment="1">
      <alignment horizontal="center" vertical="top"/>
    </xf>
    <xf numFmtId="0" fontId="6" fillId="10" borderId="1" xfId="0" applyFont="1" applyFill="1" applyBorder="1" applyAlignment="1">
      <alignment horizontal="left" vertical="top"/>
    </xf>
    <xf numFmtId="1" fontId="7" fillId="10" borderId="1" xfId="0" applyNumberFormat="1" applyFont="1" applyFill="1" applyBorder="1" applyAlignment="1">
      <alignment horizontal="center" vertical="top"/>
    </xf>
    <xf numFmtId="0" fontId="7" fillId="6" borderId="0" xfId="0" applyFont="1" applyFill="1" applyAlignment="1">
      <alignment horizontal="left" vertical="top" wrapText="1"/>
    </xf>
    <xf numFmtId="0" fontId="7" fillId="11" borderId="0" xfId="0" applyFont="1" applyFill="1" applyAlignment="1">
      <alignment horizontal="left" vertical="top"/>
    </xf>
    <xf numFmtId="0" fontId="7" fillId="6" borderId="1" xfId="0" applyFont="1" applyFill="1" applyBorder="1" applyAlignment="1">
      <alignment horizontal="left" vertical="top"/>
    </xf>
    <xf numFmtId="0" fontId="3" fillId="4" borderId="1" xfId="0" applyFont="1" applyFill="1" applyBorder="1" applyAlignment="1">
      <alignment horizontal="left" vertical="top"/>
    </xf>
    <xf numFmtId="0" fontId="3" fillId="8" borderId="1" xfId="0" applyFont="1" applyFill="1" applyBorder="1" applyAlignment="1">
      <alignment horizontal="left" vertical="top" wrapText="1"/>
    </xf>
    <xf numFmtId="0" fontId="3" fillId="8" borderId="1" xfId="0" applyFont="1" applyFill="1" applyBorder="1" applyAlignment="1">
      <alignment horizontal="left" vertical="top"/>
    </xf>
    <xf numFmtId="0" fontId="3" fillId="5" borderId="1" xfId="0" applyFont="1" applyFill="1" applyBorder="1" applyAlignment="1">
      <alignment horizontal="left" vertical="top"/>
    </xf>
    <xf numFmtId="0" fontId="3" fillId="4" borderId="3" xfId="0" applyFont="1" applyFill="1" applyBorder="1" applyAlignment="1">
      <alignment horizontal="left" vertical="top"/>
    </xf>
    <xf numFmtId="0" fontId="3" fillId="4" borderId="3" xfId="0" applyFont="1" applyFill="1" applyBorder="1" applyAlignment="1">
      <alignment horizontal="left" vertical="top" wrapText="1"/>
    </xf>
    <xf numFmtId="0" fontId="3" fillId="4" borderId="0" xfId="0" applyFont="1" applyFill="1" applyAlignment="1">
      <alignment horizontal="left" vertical="top"/>
    </xf>
    <xf numFmtId="0" fontId="3" fillId="4" borderId="2" xfId="0" applyFont="1" applyFill="1" applyBorder="1" applyAlignment="1">
      <alignment horizontal="left" vertical="top"/>
    </xf>
    <xf numFmtId="0" fontId="3" fillId="11" borderId="1" xfId="0" applyFont="1" applyFill="1" applyBorder="1" applyAlignment="1">
      <alignment horizontal="left" vertical="top"/>
    </xf>
    <xf numFmtId="0" fontId="3" fillId="12" borderId="1" xfId="0" applyFont="1" applyFill="1" applyBorder="1" applyAlignment="1">
      <alignment horizontal="left" vertical="top"/>
    </xf>
    <xf numFmtId="0" fontId="3" fillId="12" borderId="2" xfId="0" applyFont="1" applyFill="1" applyBorder="1" applyAlignment="1">
      <alignment horizontal="left" vertical="top" wrapText="1"/>
    </xf>
    <xf numFmtId="0" fontId="3" fillId="10" borderId="1" xfId="0" applyFont="1" applyFill="1" applyBorder="1" applyAlignment="1">
      <alignment horizontal="left" vertical="top"/>
    </xf>
    <xf numFmtId="0" fontId="3" fillId="10" borderId="2" xfId="0" applyFont="1" applyFill="1" applyBorder="1" applyAlignment="1">
      <alignment horizontal="left" vertical="top"/>
    </xf>
    <xf numFmtId="0" fontId="6" fillId="10" borderId="2" xfId="0" applyNumberFormat="1" applyFont="1" applyFill="1" applyBorder="1" applyAlignment="1">
      <alignment horizontal="center" vertical="top" wrapText="1"/>
    </xf>
    <xf numFmtId="1" fontId="7" fillId="0" borderId="0" xfId="0" applyNumberFormat="1" applyFont="1" applyAlignment="1">
      <alignment horizontal="center" vertical="top" wrapText="1"/>
    </xf>
    <xf numFmtId="0" fontId="7" fillId="0" borderId="0" xfId="0" applyFont="1" applyAlignment="1">
      <alignment vertical="top" wrapText="1"/>
    </xf>
    <xf numFmtId="0" fontId="6" fillId="2" borderId="1" xfId="0" applyFont="1" applyFill="1" applyBorder="1" applyAlignment="1">
      <alignment vertical="top"/>
    </xf>
    <xf numFmtId="0" fontId="7" fillId="0" borderId="0" xfId="0" applyFont="1"/>
    <xf numFmtId="0" fontId="6" fillId="0" borderId="0" xfId="0" applyFont="1"/>
    <xf numFmtId="0" fontId="7" fillId="0" borderId="0" xfId="0" applyFont="1" applyFill="1"/>
    <xf numFmtId="0" fontId="7" fillId="0" borderId="10" xfId="0" applyFont="1" applyBorder="1"/>
    <xf numFmtId="0" fontId="7" fillId="0" borderId="6" xfId="0" applyFont="1" applyBorder="1"/>
    <xf numFmtId="1" fontId="7" fillId="0" borderId="0" xfId="0" applyNumberFormat="1" applyFont="1" applyAlignment="1">
      <alignment horizontal="center" vertical="top"/>
    </xf>
    <xf numFmtId="0" fontId="7" fillId="4" borderId="1" xfId="0" applyNumberFormat="1" applyFont="1" applyFill="1" applyBorder="1" applyAlignment="1">
      <alignment horizontal="center" vertical="top" wrapText="1"/>
    </xf>
    <xf numFmtId="0" fontId="7" fillId="5" borderId="1" xfId="0" applyNumberFormat="1" applyFont="1" applyFill="1" applyBorder="1" applyAlignment="1">
      <alignment horizontal="center" vertical="top" wrapText="1"/>
    </xf>
    <xf numFmtId="0" fontId="7" fillId="12" borderId="1" xfId="0" applyNumberFormat="1" applyFont="1" applyFill="1" applyBorder="1" applyAlignment="1">
      <alignment horizontal="center" vertical="top" wrapText="1"/>
    </xf>
    <xf numFmtId="0" fontId="7" fillId="10" borderId="1" xfId="0" applyNumberFormat="1" applyFont="1" applyFill="1" applyBorder="1" applyAlignment="1">
      <alignment horizontal="center" vertical="top" wrapText="1"/>
    </xf>
    <xf numFmtId="0" fontId="6" fillId="2" borderId="1" xfId="0" applyFont="1" applyFill="1" applyBorder="1" applyAlignment="1">
      <alignment horizontal="left" vertical="center" textRotation="90" wrapText="1"/>
    </xf>
    <xf numFmtId="0" fontId="7" fillId="4" borderId="2" xfId="0" applyNumberFormat="1" applyFont="1" applyFill="1" applyBorder="1" applyAlignment="1">
      <alignment horizontal="center" vertical="top" wrapText="1"/>
    </xf>
    <xf numFmtId="0" fontId="7" fillId="10" borderId="3" xfId="0" applyNumberFormat="1" applyFont="1" applyFill="1" applyBorder="1" applyAlignment="1">
      <alignment horizontal="center" vertical="top" wrapText="1"/>
    </xf>
    <xf numFmtId="0" fontId="6" fillId="10" borderId="2" xfId="0" applyFont="1" applyFill="1" applyBorder="1" applyAlignment="1">
      <alignment horizontal="center" vertical="top" wrapText="1"/>
    </xf>
    <xf numFmtId="1" fontId="6" fillId="10" borderId="2" xfId="0" applyNumberFormat="1" applyFont="1" applyFill="1" applyBorder="1" applyAlignment="1">
      <alignment horizontal="center" vertical="top" wrapText="1"/>
    </xf>
    <xf numFmtId="9" fontId="6" fillId="10" borderId="2" xfId="0" quotePrefix="1" applyNumberFormat="1" applyFont="1" applyFill="1" applyBorder="1" applyAlignment="1">
      <alignment horizontal="center" vertical="top" wrapText="1"/>
    </xf>
    <xf numFmtId="0" fontId="6" fillId="10" borderId="2" xfId="0" applyFont="1" applyFill="1" applyBorder="1" applyAlignment="1">
      <alignment horizontal="left" vertical="top" wrapText="1"/>
    </xf>
    <xf numFmtId="0" fontId="6" fillId="10" borderId="2" xfId="0" applyFont="1" applyFill="1" applyBorder="1" applyAlignment="1">
      <alignment horizontal="left" vertical="top"/>
    </xf>
    <xf numFmtId="0" fontId="6" fillId="2"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vertical="center"/>
    </xf>
    <xf numFmtId="0" fontId="6" fillId="2" borderId="1" xfId="0" applyFont="1" applyFill="1" applyBorder="1" applyAlignment="1">
      <alignment horizontal="left" vertical="center"/>
    </xf>
    <xf numFmtId="0" fontId="21" fillId="10" borderId="1" xfId="0" applyNumberFormat="1" applyFont="1" applyFill="1" applyBorder="1" applyAlignment="1">
      <alignment horizontal="center" vertical="center" wrapText="1"/>
    </xf>
    <xf numFmtId="0" fontId="21" fillId="10" borderId="1" xfId="0" applyFont="1" applyFill="1" applyBorder="1" applyAlignment="1">
      <alignment horizontal="left" vertical="center"/>
    </xf>
    <xf numFmtId="0" fontId="21" fillId="12" borderId="1" xfId="0" applyFont="1" applyFill="1" applyBorder="1" applyAlignment="1">
      <alignment horizontal="left" vertical="center" wrapText="1"/>
    </xf>
    <xf numFmtId="0" fontId="21" fillId="12" borderId="1" xfId="0" applyFont="1" applyFill="1" applyBorder="1" applyAlignment="1">
      <alignment horizontal="center" vertical="top" wrapText="1"/>
    </xf>
    <xf numFmtId="0" fontId="21" fillId="10" borderId="1"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21" fillId="10" borderId="1" xfId="0" applyFont="1" applyFill="1" applyBorder="1" applyAlignment="1">
      <alignment vertical="center" wrapText="1"/>
    </xf>
    <xf numFmtId="0" fontId="22" fillId="10" borderId="7" xfId="0" applyFont="1" applyFill="1" applyBorder="1" applyAlignment="1">
      <alignment horizontal="left" vertical="center" wrapText="1"/>
    </xf>
    <xf numFmtId="1" fontId="22" fillId="10" borderId="1" xfId="0" applyNumberFormat="1" applyFont="1" applyFill="1" applyBorder="1" applyAlignment="1">
      <alignment horizontal="left" vertical="center" wrapText="1"/>
    </xf>
    <xf numFmtId="0" fontId="22" fillId="10" borderId="1" xfId="0" applyFont="1" applyFill="1" applyBorder="1" applyAlignment="1">
      <alignment horizontal="center" vertical="center" wrapText="1"/>
    </xf>
    <xf numFmtId="0" fontId="22" fillId="10" borderId="1" xfId="0" applyFont="1" applyFill="1" applyBorder="1" applyAlignment="1">
      <alignment horizontal="left" vertical="center"/>
    </xf>
    <xf numFmtId="0" fontId="23" fillId="0" borderId="0" xfId="0" applyFont="1" applyAlignment="1">
      <alignment vertical="center"/>
    </xf>
    <xf numFmtId="0" fontId="4" fillId="0" borderId="0" xfId="0" applyFont="1"/>
    <xf numFmtId="0" fontId="21" fillId="4" borderId="1" xfId="0" applyFont="1" applyFill="1" applyBorder="1" applyAlignment="1">
      <alignment vertical="center" wrapText="1"/>
    </xf>
    <xf numFmtId="0" fontId="3" fillId="4" borderId="1" xfId="0" applyFont="1" applyFill="1" applyBorder="1" applyAlignment="1">
      <alignment horizontal="left" vertical="center" wrapText="1"/>
    </xf>
    <xf numFmtId="1" fontId="3" fillId="4" borderId="1" xfId="0" applyNumberFormat="1" applyFont="1" applyFill="1" applyBorder="1" applyAlignment="1">
      <alignment horizontal="left" vertical="center"/>
    </xf>
    <xf numFmtId="1" fontId="3" fillId="4" borderId="1" xfId="0" applyNumberFormat="1"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xf>
    <xf numFmtId="0" fontId="7" fillId="4" borderId="3" xfId="0" applyNumberFormat="1" applyFont="1" applyFill="1" applyBorder="1" applyAlignment="1">
      <alignment horizontal="center" vertical="top" wrapText="1"/>
    </xf>
    <xf numFmtId="0" fontId="14" fillId="10" borderId="1" xfId="0" applyNumberFormat="1" applyFont="1" applyFill="1" applyBorder="1" applyAlignment="1">
      <alignment horizontal="center" vertical="center" wrapText="1"/>
    </xf>
    <xf numFmtId="0" fontId="7" fillId="4" borderId="1" xfId="0" applyFont="1" applyFill="1" applyBorder="1" applyAlignment="1">
      <alignment vertical="center" wrapText="1"/>
    </xf>
    <xf numFmtId="0" fontId="7" fillId="4" borderId="1" xfId="0" applyFont="1" applyFill="1" applyBorder="1" applyAlignment="1">
      <alignment horizontal="center" vertical="center" wrapText="1"/>
    </xf>
    <xf numFmtId="1" fontId="7"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4" borderId="1" xfId="0" applyFont="1" applyFill="1" applyBorder="1" applyAlignment="1">
      <alignment horizontal="left" vertical="center"/>
    </xf>
    <xf numFmtId="0" fontId="7" fillId="4" borderId="1" xfId="0" applyNumberFormat="1" applyFont="1" applyFill="1" applyBorder="1" applyAlignment="1">
      <alignment horizontal="center" vertical="center" wrapText="1"/>
    </xf>
    <xf numFmtId="0" fontId="7" fillId="0" borderId="0" xfId="0" applyFont="1" applyAlignment="1">
      <alignment vertical="center"/>
    </xf>
    <xf numFmtId="0" fontId="21" fillId="4" borderId="1" xfId="0" applyNumberFormat="1" applyFont="1" applyFill="1" applyBorder="1" applyAlignment="1">
      <alignment horizontal="center" vertical="center" wrapText="1"/>
    </xf>
    <xf numFmtId="0" fontId="24" fillId="0" borderId="0" xfId="0" applyFont="1"/>
    <xf numFmtId="0" fontId="21" fillId="4" borderId="1" xfId="0" applyFont="1" applyFill="1" applyBorder="1" applyAlignment="1">
      <alignment horizontal="center" vertical="top" wrapText="1"/>
    </xf>
    <xf numFmtId="0" fontId="21" fillId="4" borderId="1" xfId="0" applyFont="1" applyFill="1" applyBorder="1" applyAlignment="1">
      <alignment horizontal="left" vertical="top" wrapText="1"/>
    </xf>
    <xf numFmtId="0" fontId="14" fillId="4" borderId="1" xfId="0" applyFont="1" applyFill="1" applyBorder="1" applyAlignment="1">
      <alignment horizontal="center" vertical="top" wrapText="1"/>
    </xf>
    <xf numFmtId="0" fontId="14" fillId="4" borderId="1" xfId="0" applyFont="1" applyFill="1" applyBorder="1" applyAlignment="1">
      <alignment vertical="top"/>
    </xf>
    <xf numFmtId="0" fontId="21" fillId="12" borderId="1" xfId="0" applyFont="1" applyFill="1" applyBorder="1" applyAlignment="1">
      <alignment vertical="center" wrapText="1"/>
    </xf>
    <xf numFmtId="0" fontId="6" fillId="12" borderId="1" xfId="0" applyNumberFormat="1" applyFont="1" applyFill="1" applyBorder="1" applyAlignment="1">
      <alignment horizontal="center" vertical="center" wrapText="1"/>
    </xf>
    <xf numFmtId="0" fontId="6" fillId="9" borderId="5" xfId="0" applyNumberFormat="1" applyFont="1" applyFill="1" applyBorder="1" applyAlignment="1">
      <alignment horizontal="center" vertical="top" wrapText="1"/>
    </xf>
    <xf numFmtId="0" fontId="6" fillId="9" borderId="6" xfId="0" applyNumberFormat="1" applyFont="1" applyFill="1" applyBorder="1" applyAlignment="1">
      <alignment horizontal="center" vertical="top" wrapText="1"/>
    </xf>
    <xf numFmtId="0" fontId="6" fillId="9" borderId="7" xfId="0" applyNumberFormat="1" applyFont="1" applyFill="1" applyBorder="1" applyAlignment="1">
      <alignment horizontal="center" vertical="top" wrapText="1"/>
    </xf>
    <xf numFmtId="0" fontId="6" fillId="2" borderId="5" xfId="0" applyFont="1" applyFill="1" applyBorder="1" applyAlignment="1">
      <alignment horizontal="center" vertical="top" wrapText="1"/>
    </xf>
    <xf numFmtId="0" fontId="6" fillId="2" borderId="6" xfId="0" applyFont="1" applyFill="1" applyBorder="1" applyAlignment="1">
      <alignment horizontal="center" vertical="top" wrapText="1"/>
    </xf>
    <xf numFmtId="0" fontId="6" fillId="2" borderId="7" xfId="0" applyFont="1" applyFill="1" applyBorder="1" applyAlignment="1">
      <alignment horizontal="center" vertical="top" wrapText="1"/>
    </xf>
    <xf numFmtId="0" fontId="17" fillId="0" borderId="8" xfId="0" applyFont="1" applyBorder="1" applyAlignment="1">
      <alignment horizontal="left" vertical="top"/>
    </xf>
    <xf numFmtId="0" fontId="6" fillId="3" borderId="5"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11" borderId="5" xfId="0" applyFont="1" applyFill="1" applyBorder="1" applyAlignment="1">
      <alignment horizontal="center" vertical="top" wrapText="1"/>
    </xf>
    <xf numFmtId="0" fontId="6" fillId="11" borderId="6" xfId="0" applyFont="1" applyFill="1" applyBorder="1" applyAlignment="1">
      <alignment horizontal="center" vertical="top" wrapText="1"/>
    </xf>
    <xf numFmtId="0" fontId="6" fillId="11" borderId="7" xfId="0" applyFont="1" applyFill="1" applyBorder="1" applyAlignment="1">
      <alignment horizontal="center" vertical="top"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left" vertical="top"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6" borderId="5" xfId="0" applyFont="1" applyFill="1" applyBorder="1" applyAlignment="1">
      <alignment horizontal="center" vertical="top" wrapText="1"/>
    </xf>
    <xf numFmtId="0" fontId="6" fillId="6" borderId="6" xfId="0" applyFont="1" applyFill="1" applyBorder="1" applyAlignment="1">
      <alignment horizontal="center" vertical="top" wrapText="1"/>
    </xf>
    <xf numFmtId="0" fontId="6" fillId="6" borderId="7" xfId="0" applyFont="1" applyFill="1" applyBorder="1" applyAlignment="1">
      <alignment horizontal="center" vertical="top" wrapText="1"/>
    </xf>
    <xf numFmtId="0" fontId="17" fillId="0" borderId="8" xfId="0" applyNumberFormat="1" applyFont="1" applyBorder="1" applyAlignment="1">
      <alignment horizontal="left" vertical="top"/>
    </xf>
    <xf numFmtId="0" fontId="6" fillId="2" borderId="2" xfId="0" applyNumberFormat="1"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6" fillId="2" borderId="1" xfId="0" applyFont="1" applyFill="1" applyBorder="1" applyAlignment="1">
      <alignment vertical="center" wrapText="1"/>
    </xf>
    <xf numFmtId="49" fontId="6" fillId="2" borderId="2"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 fontId="6" fillId="2" borderId="1" xfId="0" applyNumberFormat="1" applyFont="1" applyFill="1" applyBorder="1" applyAlignment="1">
      <alignment horizontal="left" vertical="top" wrapText="1"/>
    </xf>
    <xf numFmtId="0" fontId="6" fillId="9" borderId="5" xfId="0" applyFont="1" applyFill="1" applyBorder="1" applyAlignment="1">
      <alignment horizontal="center" vertical="top" wrapText="1"/>
    </xf>
    <xf numFmtId="0" fontId="6" fillId="9" borderId="6" xfId="0" applyFont="1" applyFill="1" applyBorder="1" applyAlignment="1">
      <alignment horizontal="center" vertical="top" wrapText="1"/>
    </xf>
    <xf numFmtId="0" fontId="6" fillId="9" borderId="7" xfId="0" applyFont="1" applyFill="1" applyBorder="1" applyAlignment="1">
      <alignment horizontal="center" vertical="top" wrapText="1"/>
    </xf>
    <xf numFmtId="0" fontId="6" fillId="2" borderId="4"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9" xfId="0" applyFont="1" applyFill="1" applyBorder="1" applyAlignment="1">
      <alignment horizontal="left" wrapText="1"/>
    </xf>
    <xf numFmtId="0" fontId="6" fillId="2" borderId="10" xfId="0" applyFont="1" applyFill="1" applyBorder="1" applyAlignment="1">
      <alignment horizontal="left" wrapText="1"/>
    </xf>
    <xf numFmtId="0" fontId="6" fillId="2" borderId="11" xfId="0" applyFont="1" applyFill="1" applyBorder="1" applyAlignment="1">
      <alignment horizontal="left" wrapText="1"/>
    </xf>
    <xf numFmtId="0" fontId="6" fillId="2" borderId="9"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9" xfId="0" applyFont="1" applyFill="1" applyBorder="1" applyAlignment="1">
      <alignment horizontal="center" vertical="top" wrapText="1"/>
    </xf>
    <xf numFmtId="0" fontId="6" fillId="2" borderId="11" xfId="0" applyFont="1" applyFill="1" applyBorder="1" applyAlignment="1">
      <alignment horizontal="center" vertical="top" wrapText="1"/>
    </xf>
    <xf numFmtId="0" fontId="6" fillId="2"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CE6F1"/>
      <color rgb="FFB7DEE8"/>
      <color rgb="FF538DD5"/>
      <color rgb="FFD9D9D9"/>
      <color rgb="FFEBF1DE"/>
      <color rgb="FFFDE9D9"/>
      <color rgb="FFF2DCD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28575</xdr:rowOff>
        </xdr:from>
        <xdr:to>
          <xdr:col>8</xdr:col>
          <xdr:colOff>266700</xdr:colOff>
          <xdr:row>49</xdr:row>
          <xdr:rowOff>133350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133350</xdr:rowOff>
        </xdr:from>
        <xdr:to>
          <xdr:col>13</xdr:col>
          <xdr:colOff>219075</xdr:colOff>
          <xdr:row>39</xdr:row>
          <xdr:rowOff>133350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Visio_Drawing111111.vsdx"/></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Visio_Drawing222222.vsd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V56"/>
  <sheetViews>
    <sheetView tabSelected="1" zoomScaleNormal="100" workbookViewId="0">
      <selection activeCell="D4" sqref="D4"/>
    </sheetView>
  </sheetViews>
  <sheetFormatPr defaultRowHeight="15" x14ac:dyDescent="0.25"/>
  <cols>
    <col min="1" max="1" width="4.28515625" customWidth="1"/>
    <col min="10" max="10" width="5.5703125" customWidth="1"/>
    <col min="11" max="11" width="18.140625" customWidth="1"/>
    <col min="12" max="12" width="47.5703125" customWidth="1"/>
  </cols>
  <sheetData>
    <row r="2" spans="2:19" x14ac:dyDescent="0.25">
      <c r="B2" s="270" t="s">
        <v>1908</v>
      </c>
    </row>
    <row r="3" spans="2:19" x14ac:dyDescent="0.25">
      <c r="B3" s="289" t="s">
        <v>1912</v>
      </c>
    </row>
    <row r="4" spans="2:19" x14ac:dyDescent="0.25">
      <c r="K4" s="270" t="s">
        <v>1746</v>
      </c>
      <c r="L4" s="270" t="s">
        <v>1739</v>
      </c>
    </row>
    <row r="6" spans="2:19" x14ac:dyDescent="0.25">
      <c r="K6" t="s">
        <v>1734</v>
      </c>
      <c r="L6" t="s">
        <v>1740</v>
      </c>
    </row>
    <row r="7" spans="2:19" x14ac:dyDescent="0.25">
      <c r="K7" t="s">
        <v>1735</v>
      </c>
      <c r="L7" t="s">
        <v>1741</v>
      </c>
    </row>
    <row r="8" spans="2:19" x14ac:dyDescent="0.25">
      <c r="K8" t="s">
        <v>1738</v>
      </c>
      <c r="L8" t="s">
        <v>1742</v>
      </c>
    </row>
    <row r="9" spans="2:19" x14ac:dyDescent="0.25">
      <c r="K9" t="s">
        <v>1736</v>
      </c>
      <c r="L9" t="s">
        <v>1743</v>
      </c>
    </row>
    <row r="10" spans="2:19" x14ac:dyDescent="0.25">
      <c r="K10" t="s">
        <v>1737</v>
      </c>
      <c r="L10" t="s">
        <v>1744</v>
      </c>
      <c r="S10" s="18"/>
    </row>
    <row r="14" spans="2:19" x14ac:dyDescent="0.25">
      <c r="K14" t="s">
        <v>453</v>
      </c>
      <c r="L14" t="s">
        <v>1745</v>
      </c>
    </row>
    <row r="22" spans="11:21" x14ac:dyDescent="0.25">
      <c r="K22" t="s">
        <v>454</v>
      </c>
      <c r="L22" t="s">
        <v>1747</v>
      </c>
    </row>
    <row r="23" spans="11:21" x14ac:dyDescent="0.25">
      <c r="K23" t="s">
        <v>1751</v>
      </c>
      <c r="L23" t="s">
        <v>1748</v>
      </c>
    </row>
    <row r="24" spans="11:21" x14ac:dyDescent="0.25">
      <c r="K24" t="s">
        <v>1752</v>
      </c>
      <c r="L24" t="s">
        <v>1749</v>
      </c>
    </row>
    <row r="25" spans="11:21" x14ac:dyDescent="0.25">
      <c r="K25" t="s">
        <v>455</v>
      </c>
      <c r="L25" t="s">
        <v>1749</v>
      </c>
    </row>
    <row r="27" spans="11:21" ht="18" x14ac:dyDescent="0.25">
      <c r="K27" t="s">
        <v>1750</v>
      </c>
      <c r="L27" t="s">
        <v>1753</v>
      </c>
      <c r="U27" s="19"/>
    </row>
    <row r="28" spans="11:21" x14ac:dyDescent="0.25">
      <c r="K28" t="s">
        <v>1754</v>
      </c>
      <c r="L28" t="s">
        <v>1758</v>
      </c>
    </row>
    <row r="29" spans="11:21" x14ac:dyDescent="0.25">
      <c r="K29" t="s">
        <v>1764</v>
      </c>
      <c r="L29" t="s">
        <v>1768</v>
      </c>
    </row>
    <row r="30" spans="11:21" x14ac:dyDescent="0.25">
      <c r="K30" t="s">
        <v>1771</v>
      </c>
      <c r="L30" t="s">
        <v>1772</v>
      </c>
    </row>
    <row r="32" spans="11:21" x14ac:dyDescent="0.25">
      <c r="K32" t="s">
        <v>1761</v>
      </c>
      <c r="L32" t="s">
        <v>1757</v>
      </c>
    </row>
    <row r="34" spans="11:12" x14ac:dyDescent="0.25">
      <c r="K34" t="s">
        <v>1769</v>
      </c>
      <c r="L34" t="s">
        <v>1770</v>
      </c>
    </row>
    <row r="35" spans="11:12" x14ac:dyDescent="0.25">
      <c r="K35" t="s">
        <v>1760</v>
      </c>
      <c r="L35" t="s">
        <v>1762</v>
      </c>
    </row>
    <row r="36" spans="11:12" x14ac:dyDescent="0.25">
      <c r="K36" t="s">
        <v>1767</v>
      </c>
      <c r="L36" t="s">
        <v>1909</v>
      </c>
    </row>
    <row r="37" spans="11:12" x14ac:dyDescent="0.25">
      <c r="K37" t="s">
        <v>1774</v>
      </c>
      <c r="L37" t="s">
        <v>1773</v>
      </c>
    </row>
    <row r="39" spans="11:12" x14ac:dyDescent="0.25">
      <c r="K39" t="s">
        <v>1769</v>
      </c>
      <c r="L39" t="s">
        <v>1777</v>
      </c>
    </row>
    <row r="40" spans="11:12" x14ac:dyDescent="0.25">
      <c r="K40" t="s">
        <v>1767</v>
      </c>
      <c r="L40" t="s">
        <v>1910</v>
      </c>
    </row>
    <row r="41" spans="11:12" x14ac:dyDescent="0.25">
      <c r="K41" t="s">
        <v>1774</v>
      </c>
      <c r="L41" t="s">
        <v>1776</v>
      </c>
    </row>
    <row r="56" spans="22:22" ht="21" x14ac:dyDescent="0.35">
      <c r="V56" s="180"/>
    </row>
  </sheetData>
  <customSheetViews>
    <customSheetView guid="{07939AA8-9339-4CE5-BDA9-4DEA83CE1768}">
      <selection activeCell="B9" sqref="B9"/>
      <pageMargins left="0.7" right="0.7" top="0.75" bottom="0.75" header="0.3" footer="0.3"/>
    </customSheetView>
  </customSheetViews>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Visio.Drawing.15" shapeId="1025" r:id="rId4">
          <objectPr defaultSize="0" autoPict="0" r:id="rId5">
            <anchor moveWithCells="1">
              <from>
                <xdr:col>1</xdr:col>
                <xdr:colOff>38100</xdr:colOff>
                <xdr:row>5</xdr:row>
                <xdr:rowOff>28575</xdr:rowOff>
              </from>
              <to>
                <xdr:col>8</xdr:col>
                <xdr:colOff>266700</xdr:colOff>
                <xdr:row>49</xdr:row>
                <xdr:rowOff>133350</xdr:rowOff>
              </to>
            </anchor>
          </objectPr>
        </oleObject>
      </mc:Choice>
      <mc:Fallback>
        <oleObject progId="Visio.Drawing.15"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41" sqref="A41"/>
    </sheetView>
  </sheetViews>
  <sheetFormatPr defaultRowHeight="15" x14ac:dyDescent="0.25"/>
  <sheetData/>
  <pageMargins left="0.7" right="0.7" top="0.75" bottom="0.75" header="0.3" footer="0.3"/>
  <drawing r:id="rId1"/>
  <legacyDrawing r:id="rId2"/>
  <oleObjects>
    <mc:AlternateContent xmlns:mc="http://schemas.openxmlformats.org/markup-compatibility/2006">
      <mc:Choice Requires="x14">
        <oleObject progId="Visio.Drawing.15" shapeId="2050" r:id="rId3">
          <objectPr defaultSize="0" r:id="rId4">
            <anchor moveWithCells="1">
              <from>
                <xdr:col>0</xdr:col>
                <xdr:colOff>95250</xdr:colOff>
                <xdr:row>0</xdr:row>
                <xdr:rowOff>133350</xdr:rowOff>
              </from>
              <to>
                <xdr:col>13</xdr:col>
                <xdr:colOff>219075</xdr:colOff>
                <xdr:row>39</xdr:row>
                <xdr:rowOff>133350</xdr:rowOff>
              </to>
            </anchor>
          </objectPr>
        </oleObject>
      </mc:Choice>
      <mc:Fallback>
        <oleObject progId="Visio.Drawing.15" shapeId="2050"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0"/>
  <sheetViews>
    <sheetView zoomScaleNormal="100" workbookViewId="0">
      <pane ySplit="3" topLeftCell="A217" activePane="bottomLeft" state="frozen"/>
      <selection activeCell="J33" sqref="J33"/>
      <selection pane="bottomLeft" activeCell="B183" sqref="B1:B1048576"/>
    </sheetView>
  </sheetViews>
  <sheetFormatPr defaultRowHeight="15" x14ac:dyDescent="0.25"/>
  <cols>
    <col min="1" max="1" width="19.140625" style="33" customWidth="1"/>
    <col min="2" max="2" width="40.28515625" style="11" customWidth="1"/>
    <col min="3" max="3" width="9.140625" style="59" customWidth="1"/>
    <col min="4" max="4" width="14.7109375" style="11" customWidth="1"/>
    <col min="5" max="5" width="18" style="164" customWidth="1"/>
    <col min="6" max="6" width="7.42578125" style="11" customWidth="1"/>
    <col min="7" max="7" width="4.7109375" style="59" hidden="1" customWidth="1"/>
    <col min="8" max="8" width="19.42578125" style="11" customWidth="1"/>
    <col min="9" max="10" width="8.7109375" style="11"/>
    <col min="11" max="11" width="18.28515625" style="61" customWidth="1"/>
    <col min="12" max="12" width="12.5703125" style="33" customWidth="1"/>
    <col min="13" max="13" width="38" style="11" hidden="1" customWidth="1"/>
    <col min="14" max="14" width="50.5703125" style="164" hidden="1" customWidth="1"/>
  </cols>
  <sheetData>
    <row r="1" spans="1:14" ht="15.75" x14ac:dyDescent="0.25">
      <c r="A1" s="302" t="s">
        <v>52</v>
      </c>
      <c r="B1" s="302"/>
      <c r="C1" s="302"/>
      <c r="D1" s="302"/>
      <c r="E1" s="302"/>
      <c r="F1" s="302"/>
      <c r="G1" s="302"/>
      <c r="H1" s="302"/>
      <c r="I1" s="302"/>
      <c r="J1" s="302"/>
      <c r="K1" s="302"/>
      <c r="L1" s="302"/>
      <c r="M1" s="172"/>
      <c r="N1" s="169"/>
    </row>
    <row r="2" spans="1:14" ht="15.75" customHeight="1" x14ac:dyDescent="0.25">
      <c r="A2" s="309" t="s">
        <v>1495</v>
      </c>
      <c r="B2" s="310" t="s">
        <v>0</v>
      </c>
      <c r="C2" s="311" t="s">
        <v>1</v>
      </c>
      <c r="D2" s="311" t="s">
        <v>2</v>
      </c>
      <c r="E2" s="310" t="s">
        <v>3</v>
      </c>
      <c r="F2" s="299" t="s">
        <v>4</v>
      </c>
      <c r="G2" s="300"/>
      <c r="H2" s="300"/>
      <c r="I2" s="300"/>
      <c r="J2" s="300"/>
      <c r="K2" s="301"/>
      <c r="L2" s="312" t="s">
        <v>1475</v>
      </c>
      <c r="M2" s="86"/>
      <c r="N2" s="77"/>
    </row>
    <row r="3" spans="1:14" ht="24" x14ac:dyDescent="0.25">
      <c r="A3" s="309"/>
      <c r="B3" s="310"/>
      <c r="C3" s="311"/>
      <c r="D3" s="311"/>
      <c r="E3" s="310"/>
      <c r="F3" s="25" t="s">
        <v>5</v>
      </c>
      <c r="G3" s="25" t="s">
        <v>6</v>
      </c>
      <c r="H3" s="25" t="s">
        <v>7</v>
      </c>
      <c r="I3" s="25" t="s">
        <v>8</v>
      </c>
      <c r="J3" s="87" t="s">
        <v>162</v>
      </c>
      <c r="K3" s="25" t="s">
        <v>930</v>
      </c>
      <c r="L3" s="313"/>
      <c r="M3" s="87" t="s">
        <v>160</v>
      </c>
      <c r="N3" s="25" t="s">
        <v>159</v>
      </c>
    </row>
    <row r="4" spans="1:14" x14ac:dyDescent="0.25">
      <c r="A4" s="303" t="s">
        <v>1476</v>
      </c>
      <c r="B4" s="304"/>
      <c r="C4" s="304"/>
      <c r="D4" s="304"/>
      <c r="E4" s="304"/>
      <c r="F4" s="304"/>
      <c r="G4" s="304"/>
      <c r="H4" s="304"/>
      <c r="I4" s="304"/>
      <c r="J4" s="304"/>
      <c r="K4" s="304"/>
      <c r="L4" s="305"/>
      <c r="M4" s="165"/>
      <c r="N4" s="165"/>
    </row>
    <row r="5" spans="1:14" ht="24" x14ac:dyDescent="0.25">
      <c r="A5" s="9" t="str">
        <f>"BI"&amp; (ROW(A1)-1 )</f>
        <v>BI0</v>
      </c>
      <c r="B5" s="8" t="s">
        <v>369</v>
      </c>
      <c r="C5" s="14"/>
      <c r="D5" s="13" t="s">
        <v>32</v>
      </c>
      <c r="E5" s="170" t="s">
        <v>594</v>
      </c>
      <c r="F5" s="13" t="s">
        <v>1154</v>
      </c>
      <c r="G5" s="14"/>
      <c r="H5" s="13" t="s">
        <v>1155</v>
      </c>
      <c r="I5" s="13" t="s">
        <v>26</v>
      </c>
      <c r="J5" s="13"/>
      <c r="K5" s="13" t="str">
        <f t="shared" ref="K5:K99" si="0">F5&amp;G5 &amp;"."&amp;H5</f>
        <v>LCCH.ChLiv</v>
      </c>
      <c r="L5" s="238" t="s">
        <v>69</v>
      </c>
      <c r="M5" s="70" t="s">
        <v>376</v>
      </c>
      <c r="N5" s="13"/>
    </row>
    <row r="6" spans="1:14" ht="45.75" customHeight="1" x14ac:dyDescent="0.25">
      <c r="A6" s="9" t="str">
        <f>"BI"&amp; (ROW(A2)-1 )</f>
        <v>BI1</v>
      </c>
      <c r="B6" s="8" t="s">
        <v>370</v>
      </c>
      <c r="C6" s="14"/>
      <c r="D6" s="13" t="s">
        <v>373</v>
      </c>
      <c r="E6" s="13" t="s">
        <v>379</v>
      </c>
      <c r="F6" s="13" t="s">
        <v>1161</v>
      </c>
      <c r="G6" s="47"/>
      <c r="H6" s="13" t="s">
        <v>1162</v>
      </c>
      <c r="I6" s="13" t="s">
        <v>26</v>
      </c>
      <c r="J6" s="13"/>
      <c r="K6" s="13" t="str">
        <f t="shared" si="0"/>
        <v>CALH.GrAlm</v>
      </c>
      <c r="L6" s="238" t="s">
        <v>69</v>
      </c>
      <c r="M6" s="70" t="s">
        <v>376</v>
      </c>
      <c r="N6" s="13" t="s">
        <v>1163</v>
      </c>
    </row>
    <row r="7" spans="1:14" ht="24.6" customHeight="1" x14ac:dyDescent="0.25">
      <c r="A7" s="9" t="str">
        <f t="shared" ref="A7:A69" si="1">"BI"&amp; (ROW(A3)-1 )</f>
        <v>BI2</v>
      </c>
      <c r="B7" s="8" t="s">
        <v>371</v>
      </c>
      <c r="C7" s="14"/>
      <c r="D7" s="13" t="s">
        <v>374</v>
      </c>
      <c r="E7" s="13" t="s">
        <v>380</v>
      </c>
      <c r="F7" s="13" t="s">
        <v>1161</v>
      </c>
      <c r="G7" s="47"/>
      <c r="H7" s="13" t="s">
        <v>1162</v>
      </c>
      <c r="I7" s="13" t="s">
        <v>26</v>
      </c>
      <c r="J7" s="13"/>
      <c r="K7" s="13" t="str">
        <f t="shared" ref="K7:K12" si="2">F7&amp;G7 &amp;"."&amp;H7</f>
        <v>CALH.GrAlm</v>
      </c>
      <c r="L7" s="238" t="s">
        <v>69</v>
      </c>
      <c r="M7" s="70" t="s">
        <v>376</v>
      </c>
      <c r="N7" s="13"/>
    </row>
    <row r="8" spans="1:14" ht="24.6" customHeight="1" x14ac:dyDescent="0.25">
      <c r="A8" s="9" t="str">
        <f t="shared" si="1"/>
        <v>BI3</v>
      </c>
      <c r="B8" s="8" t="s">
        <v>372</v>
      </c>
      <c r="C8" s="14"/>
      <c r="D8" s="13" t="s">
        <v>375</v>
      </c>
      <c r="E8" s="13" t="s">
        <v>381</v>
      </c>
      <c r="F8" s="13" t="s">
        <v>1161</v>
      </c>
      <c r="G8" s="47"/>
      <c r="H8" s="13" t="s">
        <v>1162</v>
      </c>
      <c r="I8" s="13" t="s">
        <v>26</v>
      </c>
      <c r="J8" s="13"/>
      <c r="K8" s="13" t="str">
        <f t="shared" si="2"/>
        <v>CALH.GrAlm</v>
      </c>
      <c r="L8" s="238" t="s">
        <v>69</v>
      </c>
      <c r="M8" s="70" t="s">
        <v>376</v>
      </c>
      <c r="N8" s="13"/>
    </row>
    <row r="9" spans="1:14" ht="24.6" customHeight="1" x14ac:dyDescent="0.25">
      <c r="A9" s="9" t="str">
        <f t="shared" si="1"/>
        <v>BI4</v>
      </c>
      <c r="B9" s="8" t="s">
        <v>335</v>
      </c>
      <c r="C9" s="47">
        <v>1</v>
      </c>
      <c r="D9" s="13" t="s">
        <v>32</v>
      </c>
      <c r="E9" s="13" t="s">
        <v>33</v>
      </c>
      <c r="F9" s="13" t="s">
        <v>1102</v>
      </c>
      <c r="G9" s="47"/>
      <c r="H9" s="13" t="s">
        <v>1104</v>
      </c>
      <c r="I9" s="13" t="s">
        <v>26</v>
      </c>
      <c r="J9" s="70"/>
      <c r="K9" s="13" t="str">
        <f t="shared" si="2"/>
        <v>DBAT.BatHi</v>
      </c>
      <c r="L9" s="238" t="s">
        <v>69</v>
      </c>
      <c r="M9" s="70" t="s">
        <v>181</v>
      </c>
      <c r="N9" s="13" t="s">
        <v>1106</v>
      </c>
    </row>
    <row r="10" spans="1:14" ht="24.6" customHeight="1" x14ac:dyDescent="0.25">
      <c r="A10" s="9" t="str">
        <f t="shared" si="1"/>
        <v>BI5</v>
      </c>
      <c r="B10" s="8" t="s">
        <v>336</v>
      </c>
      <c r="C10" s="47">
        <v>1</v>
      </c>
      <c r="D10" s="13" t="s">
        <v>32</v>
      </c>
      <c r="E10" s="13" t="s">
        <v>33</v>
      </c>
      <c r="F10" s="13" t="s">
        <v>1102</v>
      </c>
      <c r="G10" s="47"/>
      <c r="H10" s="13" t="s">
        <v>1105</v>
      </c>
      <c r="I10" s="13" t="s">
        <v>26</v>
      </c>
      <c r="J10" s="70"/>
      <c r="K10" s="13" t="str">
        <f t="shared" si="2"/>
        <v>DBAT.BatLoRsv</v>
      </c>
      <c r="L10" s="238" t="s">
        <v>69</v>
      </c>
      <c r="M10" s="70" t="s">
        <v>181</v>
      </c>
      <c r="N10" s="13" t="s">
        <v>1907</v>
      </c>
    </row>
    <row r="11" spans="1:14" ht="24.6" customHeight="1" x14ac:dyDescent="0.25">
      <c r="A11" s="9" t="str">
        <f t="shared" si="1"/>
        <v>BI6</v>
      </c>
      <c r="B11" s="8" t="s">
        <v>337</v>
      </c>
      <c r="C11" s="47">
        <v>1</v>
      </c>
      <c r="D11" s="13" t="s">
        <v>32</v>
      </c>
      <c r="E11" s="13" t="s">
        <v>33</v>
      </c>
      <c r="F11" s="13" t="s">
        <v>1102</v>
      </c>
      <c r="G11" s="47"/>
      <c r="H11" s="13" t="s">
        <v>1103</v>
      </c>
      <c r="I11" s="13" t="s">
        <v>26</v>
      </c>
      <c r="J11" s="70"/>
      <c r="K11" s="13" t="str">
        <f t="shared" si="2"/>
        <v>DBAT.BatLo</v>
      </c>
      <c r="L11" s="238" t="s">
        <v>69</v>
      </c>
      <c r="M11" s="70" t="s">
        <v>181</v>
      </c>
      <c r="N11" s="13" t="s">
        <v>1907</v>
      </c>
    </row>
    <row r="12" spans="1:14" ht="24.6" customHeight="1" x14ac:dyDescent="0.25">
      <c r="A12" s="9" t="str">
        <f t="shared" si="1"/>
        <v>BI7</v>
      </c>
      <c r="B12" s="8" t="s">
        <v>338</v>
      </c>
      <c r="C12" s="47">
        <v>1</v>
      </c>
      <c r="D12" s="13" t="s">
        <v>32</v>
      </c>
      <c r="E12" s="13" t="s">
        <v>33</v>
      </c>
      <c r="F12" s="13" t="s">
        <v>1102</v>
      </c>
      <c r="G12" s="47"/>
      <c r="H12" s="13" t="s">
        <v>1107</v>
      </c>
      <c r="I12" s="13" t="s">
        <v>36</v>
      </c>
      <c r="J12" s="70"/>
      <c r="K12" s="13" t="str">
        <f t="shared" si="2"/>
        <v>DBAT.IntnBatTmp.range</v>
      </c>
      <c r="L12" s="238" t="s">
        <v>69</v>
      </c>
      <c r="M12" s="70" t="s">
        <v>181</v>
      </c>
      <c r="N12" s="13"/>
    </row>
    <row r="13" spans="1:14" ht="24.6" customHeight="1" x14ac:dyDescent="0.25">
      <c r="A13" s="9" t="str">
        <f t="shared" si="1"/>
        <v>BI8</v>
      </c>
      <c r="B13" s="8" t="s">
        <v>339</v>
      </c>
      <c r="C13" s="47">
        <v>1</v>
      </c>
      <c r="D13" s="13" t="s">
        <v>32</v>
      </c>
      <c r="E13" s="13" t="s">
        <v>33</v>
      </c>
      <c r="F13" s="13" t="s">
        <v>1109</v>
      </c>
      <c r="G13" s="47"/>
      <c r="H13" s="13" t="s">
        <v>1108</v>
      </c>
      <c r="I13" s="13" t="s">
        <v>36</v>
      </c>
      <c r="J13" s="70"/>
      <c r="K13" s="13" t="str">
        <f t="shared" si="0"/>
        <v>MMET.EnvTmp.range</v>
      </c>
      <c r="L13" s="238" t="s">
        <v>69</v>
      </c>
      <c r="M13" s="70" t="s">
        <v>181</v>
      </c>
      <c r="N13" s="13" t="s">
        <v>1110</v>
      </c>
    </row>
    <row r="14" spans="1:14" ht="36" x14ac:dyDescent="0.25">
      <c r="A14" s="9" t="str">
        <f t="shared" si="1"/>
        <v>BI9</v>
      </c>
      <c r="B14" s="8" t="s">
        <v>1816</v>
      </c>
      <c r="C14" s="47">
        <v>2</v>
      </c>
      <c r="D14" s="13" t="s">
        <v>366</v>
      </c>
      <c r="E14" s="13" t="s">
        <v>593</v>
      </c>
      <c r="F14" s="13" t="s">
        <v>24</v>
      </c>
      <c r="G14" s="47"/>
      <c r="H14" s="13" t="s">
        <v>1111</v>
      </c>
      <c r="I14" s="13" t="s">
        <v>26</v>
      </c>
      <c r="J14" s="70"/>
      <c r="K14" s="13" t="str">
        <f t="shared" si="0"/>
        <v>DRCS.ModLkd</v>
      </c>
      <c r="L14" s="238" t="s">
        <v>69</v>
      </c>
      <c r="M14" s="70" t="s">
        <v>443</v>
      </c>
      <c r="N14" s="13" t="s">
        <v>723</v>
      </c>
    </row>
    <row r="15" spans="1:14" ht="60" x14ac:dyDescent="0.25">
      <c r="A15" s="9" t="str">
        <f t="shared" si="1"/>
        <v>BI10</v>
      </c>
      <c r="B15" s="8" t="s">
        <v>1817</v>
      </c>
      <c r="C15" s="47">
        <v>2</v>
      </c>
      <c r="D15" s="13" t="s">
        <v>367</v>
      </c>
      <c r="E15" s="13" t="s">
        <v>368</v>
      </c>
      <c r="F15" s="13" t="s">
        <v>24</v>
      </c>
      <c r="G15" s="47"/>
      <c r="H15" s="13" t="s">
        <v>1112</v>
      </c>
      <c r="I15" s="13" t="s">
        <v>12</v>
      </c>
      <c r="J15" s="70"/>
      <c r="K15" s="13" t="str">
        <f t="shared" si="0"/>
        <v>DRCS.ModTest</v>
      </c>
      <c r="L15" s="238" t="s">
        <v>69</v>
      </c>
      <c r="M15" s="70" t="s">
        <v>443</v>
      </c>
      <c r="N15" s="13" t="s">
        <v>724</v>
      </c>
    </row>
    <row r="16" spans="1:14" ht="24.6" customHeight="1" x14ac:dyDescent="0.25">
      <c r="A16" s="9" t="str">
        <f t="shared" si="1"/>
        <v>BI11</v>
      </c>
      <c r="B16" s="8" t="s">
        <v>1077</v>
      </c>
      <c r="C16" s="47">
        <v>3</v>
      </c>
      <c r="D16" s="13" t="s">
        <v>23</v>
      </c>
      <c r="E16" s="13" t="s">
        <v>20</v>
      </c>
      <c r="F16" s="13" t="s">
        <v>24</v>
      </c>
      <c r="G16" s="47"/>
      <c r="H16" s="13" t="s">
        <v>25</v>
      </c>
      <c r="I16" s="13" t="s">
        <v>26</v>
      </c>
      <c r="J16" s="70"/>
      <c r="K16" s="13" t="str">
        <f t="shared" si="0"/>
        <v>DRCS.AutoMan</v>
      </c>
      <c r="L16" s="238" t="s">
        <v>69</v>
      </c>
      <c r="M16" s="70" t="s">
        <v>444</v>
      </c>
      <c r="N16" s="13" t="s">
        <v>389</v>
      </c>
    </row>
    <row r="17" spans="1:14" ht="24.6" customHeight="1" x14ac:dyDescent="0.25">
      <c r="A17" s="9" t="str">
        <f t="shared" si="1"/>
        <v>BI12</v>
      </c>
      <c r="B17" s="13" t="s">
        <v>896</v>
      </c>
      <c r="C17" s="47"/>
      <c r="D17" s="13" t="s">
        <v>394</v>
      </c>
      <c r="E17" s="13" t="s">
        <v>596</v>
      </c>
      <c r="F17" s="13" t="s">
        <v>24</v>
      </c>
      <c r="G17" s="47"/>
      <c r="H17" s="13" t="s">
        <v>1113</v>
      </c>
      <c r="I17" s="13" t="s">
        <v>26</v>
      </c>
      <c r="J17" s="70"/>
      <c r="K17" s="13" t="str">
        <f t="shared" ref="K17:K35" si="3">F17&amp;G17 &amp;"."&amp;H17</f>
        <v>DRCS.ModStr</v>
      </c>
      <c r="L17" s="238" t="s">
        <v>69</v>
      </c>
      <c r="M17" s="70" t="s">
        <v>443</v>
      </c>
      <c r="N17" s="13"/>
    </row>
    <row r="18" spans="1:14" ht="48" x14ac:dyDescent="0.25">
      <c r="A18" s="9" t="str">
        <f t="shared" si="1"/>
        <v>BI13</v>
      </c>
      <c r="B18" s="13" t="s">
        <v>947</v>
      </c>
      <c r="C18" s="47"/>
      <c r="D18" s="13" t="s">
        <v>395</v>
      </c>
      <c r="E18" s="13" t="s">
        <v>393</v>
      </c>
      <c r="F18" s="13" t="s">
        <v>24</v>
      </c>
      <c r="G18" s="47"/>
      <c r="H18" s="13" t="s">
        <v>1114</v>
      </c>
      <c r="I18" s="13"/>
      <c r="J18" s="70"/>
      <c r="K18" s="13" t="str">
        <f t="shared" si="3"/>
        <v>DRCS.ModStop</v>
      </c>
      <c r="L18" s="238" t="s">
        <v>69</v>
      </c>
      <c r="M18" s="70" t="s">
        <v>181</v>
      </c>
      <c r="N18" s="13" t="s">
        <v>601</v>
      </c>
    </row>
    <row r="19" spans="1:14" ht="24.6" customHeight="1" x14ac:dyDescent="0.25">
      <c r="A19" s="9" t="str">
        <f t="shared" si="1"/>
        <v>BI14</v>
      </c>
      <c r="B19" s="13" t="s">
        <v>945</v>
      </c>
      <c r="C19" s="47">
        <v>2</v>
      </c>
      <c r="D19" s="13" t="s">
        <v>13</v>
      </c>
      <c r="E19" s="13" t="s">
        <v>14</v>
      </c>
      <c r="F19" s="13" t="s">
        <v>15</v>
      </c>
      <c r="G19" s="47"/>
      <c r="H19" s="13" t="s">
        <v>16</v>
      </c>
      <c r="I19" s="13" t="s">
        <v>12</v>
      </c>
      <c r="J19" s="70"/>
      <c r="K19" s="13" t="str">
        <f t="shared" si="3"/>
        <v>DRCC.DERStr</v>
      </c>
      <c r="L19" s="238" t="s">
        <v>69</v>
      </c>
      <c r="M19" s="70" t="s">
        <v>396</v>
      </c>
      <c r="N19" s="13"/>
    </row>
    <row r="20" spans="1:14" ht="24.6" customHeight="1" x14ac:dyDescent="0.25">
      <c r="A20" s="9" t="str">
        <f t="shared" si="1"/>
        <v>BI15</v>
      </c>
      <c r="B20" s="13" t="s">
        <v>946</v>
      </c>
      <c r="C20" s="47">
        <v>2</v>
      </c>
      <c r="D20" s="13" t="s">
        <v>13</v>
      </c>
      <c r="E20" s="13" t="s">
        <v>17</v>
      </c>
      <c r="F20" s="13" t="s">
        <v>1907</v>
      </c>
      <c r="G20" s="47"/>
      <c r="H20" s="13" t="s">
        <v>18</v>
      </c>
      <c r="I20" s="13" t="s">
        <v>12</v>
      </c>
      <c r="J20" s="70"/>
      <c r="K20" s="13" t="str">
        <f t="shared" si="3"/>
        <v>DCTE.DERStop</v>
      </c>
      <c r="L20" s="238" t="s">
        <v>69</v>
      </c>
      <c r="M20" s="70" t="s">
        <v>396</v>
      </c>
      <c r="N20" s="13"/>
    </row>
    <row r="21" spans="1:14" ht="24.6" customHeight="1" x14ac:dyDescent="0.25">
      <c r="A21" s="9" t="str">
        <f t="shared" si="1"/>
        <v>BI16</v>
      </c>
      <c r="B21" s="8" t="s">
        <v>598</v>
      </c>
      <c r="C21" s="47"/>
      <c r="D21" s="13" t="s">
        <v>386</v>
      </c>
      <c r="E21" s="13" t="s">
        <v>385</v>
      </c>
      <c r="F21" s="79" t="s">
        <v>1115</v>
      </c>
      <c r="G21" s="46"/>
      <c r="H21" s="79" t="s">
        <v>1116</v>
      </c>
      <c r="I21" s="79" t="s">
        <v>12</v>
      </c>
      <c r="J21" s="70"/>
      <c r="K21" s="13" t="str">
        <f t="shared" si="3"/>
        <v>DOPA.DERStrAuth</v>
      </c>
      <c r="L21" s="238" t="s">
        <v>69</v>
      </c>
      <c r="M21" s="70" t="s">
        <v>181</v>
      </c>
      <c r="N21" s="13" t="s">
        <v>601</v>
      </c>
    </row>
    <row r="22" spans="1:14" ht="24.6" customHeight="1" x14ac:dyDescent="0.25">
      <c r="A22" s="9" t="str">
        <f t="shared" si="1"/>
        <v>BI17</v>
      </c>
      <c r="B22" s="8" t="s">
        <v>599</v>
      </c>
      <c r="C22" s="47"/>
      <c r="D22" s="13" t="s">
        <v>387</v>
      </c>
      <c r="E22" s="13" t="s">
        <v>384</v>
      </c>
      <c r="F22" s="79" t="s">
        <v>1115</v>
      </c>
      <c r="G22" s="46"/>
      <c r="H22" s="79" t="s">
        <v>1117</v>
      </c>
      <c r="I22" s="79" t="s">
        <v>12</v>
      </c>
      <c r="J22" s="70"/>
      <c r="K22" s="13" t="str">
        <f t="shared" si="3"/>
        <v>DOPA.ECPOpnAuth</v>
      </c>
      <c r="L22" s="238" t="s">
        <v>69</v>
      </c>
      <c r="M22" s="70" t="s">
        <v>181</v>
      </c>
      <c r="N22" s="13" t="s">
        <v>601</v>
      </c>
    </row>
    <row r="23" spans="1:14" ht="24.6" customHeight="1" x14ac:dyDescent="0.25">
      <c r="A23" s="9" t="str">
        <f t="shared" si="1"/>
        <v>BI18</v>
      </c>
      <c r="B23" s="8" t="s">
        <v>951</v>
      </c>
      <c r="C23" s="47">
        <v>3</v>
      </c>
      <c r="D23" s="13" t="s">
        <v>13</v>
      </c>
      <c r="E23" s="13" t="s">
        <v>27</v>
      </c>
      <c r="F23" s="13" t="s">
        <v>24</v>
      </c>
      <c r="G23" s="47"/>
      <c r="H23" s="13" t="s">
        <v>28</v>
      </c>
      <c r="I23" s="13" t="s">
        <v>26</v>
      </c>
      <c r="J23" s="70"/>
      <c r="K23" s="13" t="str">
        <f t="shared" si="3"/>
        <v>DRCS.ModOnConn</v>
      </c>
      <c r="L23" s="238" t="s">
        <v>69</v>
      </c>
      <c r="M23" s="70" t="s">
        <v>444</v>
      </c>
      <c r="N23" s="13" t="s">
        <v>241</v>
      </c>
    </row>
    <row r="24" spans="1:14" ht="24.6" customHeight="1" x14ac:dyDescent="0.25">
      <c r="A24" s="9" t="str">
        <f t="shared" si="1"/>
        <v>BI19</v>
      </c>
      <c r="B24" s="8" t="s">
        <v>950</v>
      </c>
      <c r="C24" s="47">
        <v>3</v>
      </c>
      <c r="D24" s="13" t="s">
        <v>13</v>
      </c>
      <c r="E24" s="13" t="s">
        <v>29</v>
      </c>
      <c r="F24" s="13" t="s">
        <v>24</v>
      </c>
      <c r="G24" s="47"/>
      <c r="H24" s="13" t="s">
        <v>1429</v>
      </c>
      <c r="I24" s="13" t="s">
        <v>26</v>
      </c>
      <c r="J24" s="70"/>
      <c r="K24" s="13" t="str">
        <f t="shared" si="3"/>
        <v>DRCS.ModOnAvl</v>
      </c>
      <c r="L24" s="238" t="s">
        <v>69</v>
      </c>
      <c r="M24" s="70" t="s">
        <v>444</v>
      </c>
      <c r="N24" s="13" t="s">
        <v>241</v>
      </c>
    </row>
    <row r="25" spans="1:14" ht="24.6" customHeight="1" x14ac:dyDescent="0.25">
      <c r="A25" s="9" t="str">
        <f>"BI"&amp; (ROW(A24)-1 )</f>
        <v>BI23</v>
      </c>
      <c r="B25" s="8" t="s">
        <v>1818</v>
      </c>
      <c r="C25" s="47">
        <v>3</v>
      </c>
      <c r="D25" s="13" t="s">
        <v>13</v>
      </c>
      <c r="E25" s="13"/>
      <c r="F25" s="13" t="s">
        <v>24</v>
      </c>
      <c r="G25" s="47"/>
      <c r="H25" s="13" t="s">
        <v>1432</v>
      </c>
      <c r="I25" s="13"/>
      <c r="J25" s="70"/>
      <c r="K25" s="13" t="str">
        <f>F25&amp;G25 &amp;"."&amp;H25</f>
        <v>DRCS.ModOnUnavl</v>
      </c>
      <c r="L25" s="238" t="s">
        <v>69</v>
      </c>
      <c r="M25" s="70"/>
      <c r="N25" s="13" t="s">
        <v>1119</v>
      </c>
    </row>
    <row r="26" spans="1:14" ht="24.6" customHeight="1" x14ac:dyDescent="0.25">
      <c r="A26" s="9" t="str">
        <f>"BI"&amp; (ROW(A21)-1 )</f>
        <v>BI20</v>
      </c>
      <c r="B26" s="8" t="s">
        <v>949</v>
      </c>
      <c r="C26" s="47">
        <v>3</v>
      </c>
      <c r="D26" s="13" t="s">
        <v>13</v>
      </c>
      <c r="E26" s="13" t="s">
        <v>30</v>
      </c>
      <c r="F26" s="13" t="s">
        <v>24</v>
      </c>
      <c r="G26" s="47"/>
      <c r="H26" s="13" t="s">
        <v>1430</v>
      </c>
      <c r="I26" s="13" t="s">
        <v>26</v>
      </c>
      <c r="J26" s="70"/>
      <c r="K26" s="13" t="str">
        <f t="shared" si="3"/>
        <v>DRCS.ModOffAvl</v>
      </c>
      <c r="L26" s="238" t="s">
        <v>69</v>
      </c>
      <c r="M26" s="70" t="s">
        <v>444</v>
      </c>
      <c r="N26" s="13" t="s">
        <v>241</v>
      </c>
    </row>
    <row r="27" spans="1:14" ht="24.6" customHeight="1" x14ac:dyDescent="0.25">
      <c r="A27" s="9" t="str">
        <f>"BI"&amp; (ROW(A22)-1 )</f>
        <v>BI21</v>
      </c>
      <c r="B27" s="8" t="s">
        <v>948</v>
      </c>
      <c r="C27" s="47">
        <v>3</v>
      </c>
      <c r="D27" s="13" t="s">
        <v>13</v>
      </c>
      <c r="E27" s="13" t="s">
        <v>31</v>
      </c>
      <c r="F27" s="13" t="s">
        <v>24</v>
      </c>
      <c r="G27" s="47"/>
      <c r="H27" s="13" t="s">
        <v>1431</v>
      </c>
      <c r="I27" s="13" t="s">
        <v>26</v>
      </c>
      <c r="J27" s="70"/>
      <c r="K27" s="13" t="str">
        <f t="shared" si="3"/>
        <v>DRCS.ModOffUnavl</v>
      </c>
      <c r="L27" s="238" t="s">
        <v>69</v>
      </c>
      <c r="M27" s="70" t="s">
        <v>444</v>
      </c>
      <c r="N27" s="13" t="s">
        <v>241</v>
      </c>
    </row>
    <row r="28" spans="1:14" ht="24.6" customHeight="1" x14ac:dyDescent="0.25">
      <c r="A28" s="9" t="str">
        <f>"BI"&amp; (ROW(A23)-1 )</f>
        <v>BI22</v>
      </c>
      <c r="B28" s="8" t="s">
        <v>952</v>
      </c>
      <c r="C28" s="47">
        <v>3</v>
      </c>
      <c r="D28" s="13" t="s">
        <v>13</v>
      </c>
      <c r="E28" s="13"/>
      <c r="F28" s="13" t="s">
        <v>24</v>
      </c>
      <c r="G28" s="47"/>
      <c r="H28" s="13" t="s">
        <v>1118</v>
      </c>
      <c r="I28" s="13" t="s">
        <v>26</v>
      </c>
      <c r="J28" s="70"/>
      <c r="K28" s="13" t="str">
        <f t="shared" si="3"/>
        <v>DRCS.ModConnCha</v>
      </c>
      <c r="L28" s="238" t="s">
        <v>69</v>
      </c>
      <c r="M28" s="70"/>
      <c r="N28" s="13"/>
    </row>
    <row r="29" spans="1:14" ht="24.6" customHeight="1" x14ac:dyDescent="0.25">
      <c r="A29" s="9" t="str">
        <f>"BI"&amp; (ROW(A26)-1 )</f>
        <v>BI25</v>
      </c>
      <c r="B29" s="8" t="s">
        <v>592</v>
      </c>
      <c r="C29" s="47">
        <v>2</v>
      </c>
      <c r="D29" s="13" t="s">
        <v>65</v>
      </c>
      <c r="E29" s="13" t="s">
        <v>66</v>
      </c>
      <c r="F29" s="13" t="s">
        <v>50</v>
      </c>
      <c r="G29" s="47"/>
      <c r="H29" s="13" t="s">
        <v>1202</v>
      </c>
      <c r="I29" s="13" t="s">
        <v>51</v>
      </c>
      <c r="J29" s="70" t="s">
        <v>161</v>
      </c>
      <c r="K29" s="13" t="str">
        <f t="shared" si="3"/>
        <v xml:space="preserve">CSWI. Pos  </v>
      </c>
      <c r="L29" s="238" t="s">
        <v>69</v>
      </c>
      <c r="M29" s="13" t="s">
        <v>517</v>
      </c>
      <c r="N29" s="13"/>
    </row>
    <row r="30" spans="1:14" ht="24.6" customHeight="1" x14ac:dyDescent="0.25">
      <c r="A30" s="9" t="str">
        <f>"BI"&amp; (ROW(A27)-1 )</f>
        <v>BI26</v>
      </c>
      <c r="B30" s="8" t="s">
        <v>577</v>
      </c>
      <c r="C30" s="47">
        <v>2</v>
      </c>
      <c r="D30" s="13" t="s">
        <v>576</v>
      </c>
      <c r="E30" s="13" t="s">
        <v>49</v>
      </c>
      <c r="F30" s="13" t="s">
        <v>50</v>
      </c>
      <c r="G30" s="47"/>
      <c r="H30" s="13" t="s">
        <v>1202</v>
      </c>
      <c r="I30" s="13" t="s">
        <v>51</v>
      </c>
      <c r="J30" s="70" t="s">
        <v>161</v>
      </c>
      <c r="K30" s="13" t="str">
        <f t="shared" si="3"/>
        <v xml:space="preserve">CSWI. Pos  </v>
      </c>
      <c r="L30" s="238" t="s">
        <v>69</v>
      </c>
      <c r="M30" s="13" t="s">
        <v>578</v>
      </c>
      <c r="N30" s="13"/>
    </row>
    <row r="31" spans="1:14" ht="120.6" customHeight="1" x14ac:dyDescent="0.25">
      <c r="A31" s="9" t="str">
        <f>"BI"&amp; (ROW(A28)-1 )</f>
        <v>BI27</v>
      </c>
      <c r="B31" s="13" t="s">
        <v>895</v>
      </c>
      <c r="C31" s="47">
        <v>2</v>
      </c>
      <c r="D31" s="13" t="s">
        <v>1078</v>
      </c>
      <c r="E31" s="13" t="s">
        <v>1079</v>
      </c>
      <c r="F31" s="13" t="s">
        <v>1120</v>
      </c>
      <c r="G31" s="46"/>
      <c r="H31" s="13" t="s">
        <v>1121</v>
      </c>
      <c r="I31" s="79" t="s">
        <v>12</v>
      </c>
      <c r="J31" s="70" t="s">
        <v>341</v>
      </c>
      <c r="K31" s="13" t="str">
        <f t="shared" si="3"/>
        <v>DOPM
DEXC.OpModIsld
DrpV</v>
      </c>
      <c r="L31" s="238"/>
      <c r="M31" s="70"/>
      <c r="N31" s="13" t="s">
        <v>1122</v>
      </c>
    </row>
    <row r="32" spans="1:14" ht="96" x14ac:dyDescent="0.25">
      <c r="A32" s="9" t="str">
        <f>"BI"&amp; (ROW(A25)-1 )</f>
        <v>BI24</v>
      </c>
      <c r="B32" s="13" t="s">
        <v>929</v>
      </c>
      <c r="C32" s="47">
        <v>2</v>
      </c>
      <c r="D32" s="13" t="s">
        <v>297</v>
      </c>
      <c r="E32" s="13" t="s">
        <v>296</v>
      </c>
      <c r="F32" s="13"/>
      <c r="G32" s="46"/>
      <c r="H32" s="79" t="s">
        <v>329</v>
      </c>
      <c r="I32" s="79" t="s">
        <v>12</v>
      </c>
      <c r="J32" s="70" t="s">
        <v>1907</v>
      </c>
      <c r="K32" s="13" t="str">
        <f t="shared" si="3"/>
        <v>.EnaCfgDet</v>
      </c>
      <c r="L32" s="238"/>
      <c r="M32" s="70" t="s">
        <v>181</v>
      </c>
      <c r="N32" s="13" t="s">
        <v>1123</v>
      </c>
    </row>
    <row r="33" spans="1:14" ht="96" x14ac:dyDescent="0.25">
      <c r="A33" s="9" t="str">
        <f t="shared" si="1"/>
        <v>BI28</v>
      </c>
      <c r="B33" s="71" t="s">
        <v>898</v>
      </c>
      <c r="C33" s="47">
        <v>2</v>
      </c>
      <c r="D33" s="13" t="s">
        <v>349</v>
      </c>
      <c r="E33" s="13" t="s">
        <v>350</v>
      </c>
      <c r="F33" s="79"/>
      <c r="G33" s="46"/>
      <c r="H33" s="158" t="s">
        <v>68</v>
      </c>
      <c r="I33" s="79"/>
      <c r="J33" s="79" t="s">
        <v>1907</v>
      </c>
      <c r="K33" s="13" t="str">
        <f t="shared" si="3"/>
        <v>.n/a</v>
      </c>
      <c r="L33" s="238"/>
      <c r="M33" s="70"/>
      <c r="N33" s="13" t="s">
        <v>1124</v>
      </c>
    </row>
    <row r="34" spans="1:14" s="2" customFormat="1" ht="36" x14ac:dyDescent="0.25">
      <c r="A34" s="9" t="str">
        <f t="shared" si="1"/>
        <v>BI29</v>
      </c>
      <c r="B34" s="39" t="s">
        <v>785</v>
      </c>
      <c r="C34" s="44">
        <v>2</v>
      </c>
      <c r="D34" s="39" t="s">
        <v>346</v>
      </c>
      <c r="E34" s="39" t="s">
        <v>345</v>
      </c>
      <c r="F34" s="171" t="s">
        <v>138</v>
      </c>
      <c r="G34" s="49"/>
      <c r="H34" s="171" t="s">
        <v>178</v>
      </c>
      <c r="I34" s="171" t="s">
        <v>177</v>
      </c>
      <c r="J34" s="171" t="s">
        <v>173</v>
      </c>
      <c r="K34" s="171" t="str">
        <f t="shared" si="3"/>
        <v>DRCT.PFExt</v>
      </c>
      <c r="L34" s="239"/>
      <c r="M34" s="171" t="s">
        <v>64</v>
      </c>
      <c r="N34" s="39"/>
    </row>
    <row r="35" spans="1:14" ht="24.6" customHeight="1" x14ac:dyDescent="0.25">
      <c r="A35" s="9" t="str">
        <f t="shared" si="1"/>
        <v>BI30</v>
      </c>
      <c r="B35" s="8" t="s">
        <v>1617</v>
      </c>
      <c r="C35" s="47">
        <v>0</v>
      </c>
      <c r="D35" s="13" t="s">
        <v>361</v>
      </c>
      <c r="E35" s="13" t="s">
        <v>362</v>
      </c>
      <c r="F35" s="79" t="s">
        <v>1127</v>
      </c>
      <c r="G35" s="46"/>
      <c r="H35" s="79" t="s">
        <v>1126</v>
      </c>
      <c r="I35" s="79" t="s">
        <v>91</v>
      </c>
      <c r="J35" s="70"/>
      <c r="K35" s="13" t="str">
        <f t="shared" si="3"/>
        <v>DVRT.Beh</v>
      </c>
      <c r="L35" s="239" t="s">
        <v>69</v>
      </c>
      <c r="M35" s="70" t="s">
        <v>181</v>
      </c>
      <c r="N35" s="13"/>
    </row>
    <row r="36" spans="1:14" ht="24.6" customHeight="1" x14ac:dyDescent="0.25">
      <c r="A36" s="9" t="str">
        <f t="shared" si="1"/>
        <v>BI31</v>
      </c>
      <c r="B36" s="8" t="s">
        <v>1618</v>
      </c>
      <c r="C36" s="47">
        <v>0</v>
      </c>
      <c r="D36" s="13" t="s">
        <v>361</v>
      </c>
      <c r="E36" s="13" t="s">
        <v>362</v>
      </c>
      <c r="F36" s="79" t="s">
        <v>1128</v>
      </c>
      <c r="G36" s="46"/>
      <c r="H36" s="79" t="s">
        <v>1126</v>
      </c>
      <c r="I36" s="79" t="s">
        <v>91</v>
      </c>
      <c r="J36" s="70"/>
      <c r="K36" s="13" t="str">
        <f t="shared" ref="K36:K37" si="4">F36&amp;G36 &amp;"."&amp;H36</f>
        <v>DFRT.Beh</v>
      </c>
      <c r="L36" s="239" t="s">
        <v>69</v>
      </c>
      <c r="M36" s="70" t="s">
        <v>181</v>
      </c>
      <c r="N36" s="13"/>
    </row>
    <row r="37" spans="1:14" ht="24.6" customHeight="1" x14ac:dyDescent="0.25">
      <c r="A37" s="9" t="str">
        <f t="shared" si="1"/>
        <v>BI32</v>
      </c>
      <c r="B37" s="8" t="s">
        <v>354</v>
      </c>
      <c r="C37" s="47">
        <v>0</v>
      </c>
      <c r="D37" s="13" t="s">
        <v>361</v>
      </c>
      <c r="E37" s="13" t="s">
        <v>362</v>
      </c>
      <c r="F37" s="79" t="s">
        <v>300</v>
      </c>
      <c r="G37" s="46"/>
      <c r="H37" s="79" t="s">
        <v>1126</v>
      </c>
      <c r="I37" s="79" t="s">
        <v>91</v>
      </c>
      <c r="J37" s="70" t="s">
        <v>192</v>
      </c>
      <c r="K37" s="13" t="str">
        <f t="shared" si="4"/>
        <v>RDGS.Beh</v>
      </c>
      <c r="L37" s="239" t="s">
        <v>69</v>
      </c>
      <c r="M37" s="70" t="s">
        <v>181</v>
      </c>
      <c r="N37" s="13"/>
    </row>
    <row r="38" spans="1:14" ht="24.6" customHeight="1" x14ac:dyDescent="0.25">
      <c r="A38" s="9" t="str">
        <f t="shared" si="1"/>
        <v>BI33</v>
      </c>
      <c r="B38" s="8" t="s">
        <v>591</v>
      </c>
      <c r="C38" s="47">
        <v>0</v>
      </c>
      <c r="D38" s="13" t="s">
        <v>361</v>
      </c>
      <c r="E38" s="13" t="s">
        <v>362</v>
      </c>
      <c r="F38" s="79" t="s">
        <v>1134</v>
      </c>
      <c r="G38" s="46"/>
      <c r="H38" s="79" t="s">
        <v>1126</v>
      </c>
      <c r="I38" s="79" t="s">
        <v>91</v>
      </c>
      <c r="J38" s="79"/>
      <c r="K38" s="13" t="str">
        <f t="shared" ref="K38:K43" si="5">F38&amp;G38 &amp;"."&amp;H38</f>
        <v>DVWD.Beh</v>
      </c>
      <c r="L38" s="239" t="s">
        <v>69</v>
      </c>
      <c r="M38" s="70" t="s">
        <v>523</v>
      </c>
      <c r="N38" s="13"/>
    </row>
    <row r="39" spans="1:14" ht="24.6" customHeight="1" x14ac:dyDescent="0.25">
      <c r="A39" s="9" t="str">
        <f t="shared" si="1"/>
        <v>BI34</v>
      </c>
      <c r="B39" s="8" t="s">
        <v>355</v>
      </c>
      <c r="C39" s="47">
        <v>0</v>
      </c>
      <c r="D39" s="13" t="s">
        <v>361</v>
      </c>
      <c r="E39" s="13" t="s">
        <v>362</v>
      </c>
      <c r="F39" s="79" t="s">
        <v>1129</v>
      </c>
      <c r="G39" s="46"/>
      <c r="H39" s="79" t="s">
        <v>1126</v>
      </c>
      <c r="I39" s="79" t="s">
        <v>91</v>
      </c>
      <c r="J39" s="70"/>
      <c r="K39" s="13" t="str">
        <f t="shared" si="5"/>
        <v>FWHZ.Beh</v>
      </c>
      <c r="L39" s="239" t="s">
        <v>69</v>
      </c>
      <c r="M39" s="70" t="s">
        <v>181</v>
      </c>
      <c r="N39" s="13"/>
    </row>
    <row r="40" spans="1:14" ht="24.6" customHeight="1" x14ac:dyDescent="0.25">
      <c r="A40" s="9" t="str">
        <f t="shared" si="1"/>
        <v>BI35</v>
      </c>
      <c r="B40" s="8" t="s">
        <v>1831</v>
      </c>
      <c r="C40" s="47">
        <v>0</v>
      </c>
      <c r="D40" s="13" t="s">
        <v>361</v>
      </c>
      <c r="E40" s="13" t="s">
        <v>362</v>
      </c>
      <c r="F40" s="79" t="s">
        <v>1125</v>
      </c>
      <c r="G40" s="46"/>
      <c r="H40" s="79" t="s">
        <v>1126</v>
      </c>
      <c r="I40" s="79" t="s">
        <v>91</v>
      </c>
      <c r="J40" s="70" t="s">
        <v>168</v>
      </c>
      <c r="K40" s="13" t="str">
        <f t="shared" si="5"/>
        <v>DAMG.Beh</v>
      </c>
      <c r="L40" s="239" t="s">
        <v>69</v>
      </c>
      <c r="M40" s="70" t="s">
        <v>181</v>
      </c>
      <c r="N40" s="13" t="s">
        <v>1203</v>
      </c>
    </row>
    <row r="41" spans="1:14" ht="24.6" customHeight="1" x14ac:dyDescent="0.25">
      <c r="A41" s="9" t="str">
        <f t="shared" si="1"/>
        <v>BI36</v>
      </c>
      <c r="B41" s="8" t="s">
        <v>711</v>
      </c>
      <c r="C41" s="47">
        <v>0</v>
      </c>
      <c r="D41" s="13" t="s">
        <v>361</v>
      </c>
      <c r="E41" s="13" t="s">
        <v>362</v>
      </c>
      <c r="F41" s="79" t="s">
        <v>1130</v>
      </c>
      <c r="G41" s="46"/>
      <c r="H41" s="79" t="s">
        <v>1126</v>
      </c>
      <c r="I41" s="79" t="s">
        <v>91</v>
      </c>
      <c r="J41" s="70" t="s">
        <v>174</v>
      </c>
      <c r="K41" s="13" t="str">
        <f t="shared" si="5"/>
        <v>DCHA.Beh</v>
      </c>
      <c r="L41" s="239" t="s">
        <v>69</v>
      </c>
      <c r="M41" s="70" t="s">
        <v>181</v>
      </c>
      <c r="N41" s="13"/>
    </row>
    <row r="42" spans="1:14" ht="24.6" customHeight="1" x14ac:dyDescent="0.25">
      <c r="A42" s="9" t="str">
        <f t="shared" si="1"/>
        <v>BI37</v>
      </c>
      <c r="B42" s="8" t="s">
        <v>1623</v>
      </c>
      <c r="C42" s="47">
        <v>0</v>
      </c>
      <c r="D42" s="13" t="s">
        <v>361</v>
      </c>
      <c r="E42" s="13" t="s">
        <v>362</v>
      </c>
      <c r="F42" s="79" t="s">
        <v>1136</v>
      </c>
      <c r="G42" s="46"/>
      <c r="H42" s="79" t="s">
        <v>1126</v>
      </c>
      <c r="I42" s="79" t="s">
        <v>91</v>
      </c>
      <c r="J42" s="79"/>
      <c r="K42" s="13" t="str">
        <f t="shared" si="5"/>
        <v>DCBY.Beh</v>
      </c>
      <c r="L42" s="239" t="s">
        <v>69</v>
      </c>
      <c r="M42" s="70" t="s">
        <v>181</v>
      </c>
      <c r="N42" s="13"/>
    </row>
    <row r="43" spans="1:14" ht="24.6" customHeight="1" x14ac:dyDescent="0.25">
      <c r="A43" s="9" t="str">
        <f t="shared" si="1"/>
        <v>BI38</v>
      </c>
      <c r="B43" s="8" t="s">
        <v>1624</v>
      </c>
      <c r="C43" s="47">
        <v>0</v>
      </c>
      <c r="D43" s="13" t="s">
        <v>361</v>
      </c>
      <c r="E43" s="13" t="s">
        <v>362</v>
      </c>
      <c r="F43" s="79" t="s">
        <v>1131</v>
      </c>
      <c r="G43" s="46"/>
      <c r="H43" s="79" t="s">
        <v>1126</v>
      </c>
      <c r="I43" s="79" t="s">
        <v>91</v>
      </c>
      <c r="J43" s="79" t="s">
        <v>302</v>
      </c>
      <c r="K43" s="13" t="str">
        <f t="shared" si="5"/>
        <v>DLFL.Beh</v>
      </c>
      <c r="L43" s="239" t="s">
        <v>69</v>
      </c>
      <c r="M43" s="70" t="s">
        <v>181</v>
      </c>
      <c r="N43" s="13"/>
    </row>
    <row r="44" spans="1:14" ht="24.6" customHeight="1" x14ac:dyDescent="0.25">
      <c r="A44" s="9" t="str">
        <f t="shared" si="1"/>
        <v>BI39</v>
      </c>
      <c r="B44" s="8" t="s">
        <v>1625</v>
      </c>
      <c r="C44" s="47">
        <v>0</v>
      </c>
      <c r="D44" s="13" t="s">
        <v>361</v>
      </c>
      <c r="E44" s="13" t="s">
        <v>362</v>
      </c>
      <c r="F44" s="79" t="s">
        <v>1132</v>
      </c>
      <c r="G44" s="46"/>
      <c r="H44" s="79" t="s">
        <v>1126</v>
      </c>
      <c r="I44" s="79" t="s">
        <v>91</v>
      </c>
      <c r="J44" s="79" t="s">
        <v>304</v>
      </c>
      <c r="K44" s="13" t="str">
        <f t="shared" si="0"/>
        <v>DGFL.Beh</v>
      </c>
      <c r="L44" s="239" t="s">
        <v>69</v>
      </c>
      <c r="M44" s="70" t="s">
        <v>181</v>
      </c>
      <c r="N44" s="13"/>
    </row>
    <row r="45" spans="1:14" ht="24.6" customHeight="1" x14ac:dyDescent="0.25">
      <c r="A45" s="9" t="str">
        <f t="shared" si="1"/>
        <v>BI40</v>
      </c>
      <c r="B45" s="8" t="s">
        <v>1626</v>
      </c>
      <c r="C45" s="47">
        <v>0</v>
      </c>
      <c r="D45" s="13" t="s">
        <v>361</v>
      </c>
      <c r="E45" s="13" t="s">
        <v>362</v>
      </c>
      <c r="F45" s="79" t="s">
        <v>1132</v>
      </c>
      <c r="G45" s="46"/>
      <c r="H45" s="79" t="s">
        <v>1126</v>
      </c>
      <c r="I45" s="79" t="s">
        <v>91</v>
      </c>
      <c r="J45" s="79" t="s">
        <v>304</v>
      </c>
      <c r="K45" s="13" t="str">
        <f t="shared" ref="K45" si="6">F45&amp;G45 &amp;"."&amp;H45</f>
        <v>DGFL.Beh</v>
      </c>
      <c r="L45" s="239" t="s">
        <v>69</v>
      </c>
      <c r="M45" s="70" t="s">
        <v>181</v>
      </c>
      <c r="N45" s="13"/>
    </row>
    <row r="46" spans="1:14" ht="24.6" customHeight="1" x14ac:dyDescent="0.25">
      <c r="A46" s="9" t="str">
        <f t="shared" si="1"/>
        <v>BI41</v>
      </c>
      <c r="B46" s="8" t="s">
        <v>357</v>
      </c>
      <c r="C46" s="47">
        <v>0</v>
      </c>
      <c r="D46" s="13" t="s">
        <v>361</v>
      </c>
      <c r="E46" s="13" t="s">
        <v>362</v>
      </c>
      <c r="F46" s="79" t="s">
        <v>1130</v>
      </c>
      <c r="G46" s="46"/>
      <c r="H46" s="79" t="s">
        <v>1126</v>
      </c>
      <c r="I46" s="79" t="s">
        <v>91</v>
      </c>
      <c r="J46" s="79"/>
      <c r="K46" s="13" t="str">
        <f>F46&amp;G46 &amp;"."&amp;H46</f>
        <v>DCHA.Beh</v>
      </c>
      <c r="L46" s="239" t="s">
        <v>69</v>
      </c>
      <c r="M46" s="70" t="s">
        <v>181</v>
      </c>
      <c r="N46" s="13" t="s">
        <v>1135</v>
      </c>
    </row>
    <row r="47" spans="1:14" ht="24.6" customHeight="1" x14ac:dyDescent="0.25">
      <c r="A47" s="9" t="str">
        <f t="shared" si="1"/>
        <v>BI42</v>
      </c>
      <c r="B47" s="8" t="s">
        <v>1832</v>
      </c>
      <c r="C47" s="47">
        <v>0</v>
      </c>
      <c r="D47" s="13" t="s">
        <v>361</v>
      </c>
      <c r="E47" s="13" t="s">
        <v>362</v>
      </c>
      <c r="F47" s="79" t="s">
        <v>1133</v>
      </c>
      <c r="G47" s="46"/>
      <c r="H47" s="79" t="s">
        <v>1126</v>
      </c>
      <c r="I47" s="79" t="s">
        <v>91</v>
      </c>
      <c r="J47" s="79" t="s">
        <v>299</v>
      </c>
      <c r="K47" s="13" t="str">
        <f t="shared" si="0"/>
        <v>DWSM.Beh</v>
      </c>
      <c r="L47" s="239" t="s">
        <v>69</v>
      </c>
      <c r="M47" s="70" t="s">
        <v>181</v>
      </c>
      <c r="N47" s="13"/>
    </row>
    <row r="48" spans="1:14" ht="24.6" customHeight="1" x14ac:dyDescent="0.25">
      <c r="A48" s="9" t="str">
        <f t="shared" si="1"/>
        <v>BI43</v>
      </c>
      <c r="B48" s="8" t="s">
        <v>356</v>
      </c>
      <c r="C48" s="47">
        <v>0</v>
      </c>
      <c r="D48" s="13" t="s">
        <v>361</v>
      </c>
      <c r="E48" s="13" t="s">
        <v>362</v>
      </c>
      <c r="F48" s="79" t="s">
        <v>1144</v>
      </c>
      <c r="G48" s="46"/>
      <c r="H48" s="79" t="s">
        <v>1126</v>
      </c>
      <c r="I48" s="79" t="s">
        <v>91</v>
      </c>
      <c r="J48" s="79" t="s">
        <v>301</v>
      </c>
      <c r="K48" s="13" t="str">
        <f t="shared" ref="K48:K52" si="7">F48&amp;G48 &amp;"."&amp;H48</f>
        <v>DVWA
DVVM.Beh</v>
      </c>
      <c r="L48" s="239" t="s">
        <v>69</v>
      </c>
      <c r="M48" s="70" t="s">
        <v>181</v>
      </c>
      <c r="N48" s="13" t="s">
        <v>1145</v>
      </c>
    </row>
    <row r="49" spans="1:14" ht="24.6" customHeight="1" x14ac:dyDescent="0.25">
      <c r="A49" s="9" t="str">
        <f t="shared" si="1"/>
        <v>BI44</v>
      </c>
      <c r="B49" s="8" t="s">
        <v>358</v>
      </c>
      <c r="C49" s="47">
        <v>0</v>
      </c>
      <c r="D49" s="13" t="s">
        <v>361</v>
      </c>
      <c r="E49" s="13" t="s">
        <v>362</v>
      </c>
      <c r="F49" s="79" t="s">
        <v>1137</v>
      </c>
      <c r="G49" s="46"/>
      <c r="H49" s="79" t="s">
        <v>1126</v>
      </c>
      <c r="I49" s="79" t="s">
        <v>91</v>
      </c>
      <c r="J49" s="79"/>
      <c r="K49" s="13" t="str">
        <f t="shared" si="7"/>
        <v>DFWS.Beh</v>
      </c>
      <c r="L49" s="239" t="s">
        <v>69</v>
      </c>
      <c r="M49" s="70" t="s">
        <v>181</v>
      </c>
      <c r="N49" s="13"/>
    </row>
    <row r="50" spans="1:14" ht="24.6" customHeight="1" x14ac:dyDescent="0.25">
      <c r="A50" s="9" t="str">
        <f t="shared" si="1"/>
        <v>BI45</v>
      </c>
      <c r="B50" s="8" t="s">
        <v>359</v>
      </c>
      <c r="C50" s="47">
        <v>0</v>
      </c>
      <c r="D50" s="13" t="s">
        <v>361</v>
      </c>
      <c r="E50" s="13" t="s">
        <v>362</v>
      </c>
      <c r="F50" s="79" t="s">
        <v>1138</v>
      </c>
      <c r="G50" s="46"/>
      <c r="H50" s="79" t="s">
        <v>1126</v>
      </c>
      <c r="I50" s="79" t="s">
        <v>91</v>
      </c>
      <c r="J50" s="70" t="s">
        <v>173</v>
      </c>
      <c r="K50" s="13" t="str">
        <f t="shared" si="7"/>
        <v>DFPF.Beh</v>
      </c>
      <c r="L50" s="239" t="s">
        <v>69</v>
      </c>
      <c r="M50" s="70" t="s">
        <v>181</v>
      </c>
      <c r="N50" s="13"/>
    </row>
    <row r="51" spans="1:14" ht="24.6" customHeight="1" x14ac:dyDescent="0.25">
      <c r="A51" s="9" t="str">
        <f t="shared" si="1"/>
        <v>BI46</v>
      </c>
      <c r="B51" s="8" t="s">
        <v>1627</v>
      </c>
      <c r="C51" s="47">
        <v>0</v>
      </c>
      <c r="D51" s="13" t="s">
        <v>361</v>
      </c>
      <c r="E51" s="13" t="s">
        <v>362</v>
      </c>
      <c r="F51" s="79" t="s">
        <v>1139</v>
      </c>
      <c r="G51" s="46"/>
      <c r="H51" s="79" t="s">
        <v>1126</v>
      </c>
      <c r="I51" s="79" t="s">
        <v>91</v>
      </c>
      <c r="J51" s="79"/>
      <c r="K51" s="13" t="str">
        <f t="shared" si="7"/>
        <v>DVVC.Beh</v>
      </c>
      <c r="L51" s="239" t="s">
        <v>69</v>
      </c>
      <c r="M51" s="70" t="s">
        <v>181</v>
      </c>
      <c r="N51" s="13"/>
    </row>
    <row r="52" spans="1:14" ht="24.6" customHeight="1" x14ac:dyDescent="0.25">
      <c r="A52" s="9" t="str">
        <f t="shared" si="1"/>
        <v>BI47</v>
      </c>
      <c r="B52" s="8" t="s">
        <v>1828</v>
      </c>
      <c r="C52" s="47">
        <v>0</v>
      </c>
      <c r="D52" s="13" t="s">
        <v>361</v>
      </c>
      <c r="E52" s="13" t="s">
        <v>362</v>
      </c>
      <c r="F52" s="79" t="s">
        <v>1140</v>
      </c>
      <c r="G52" s="46"/>
      <c r="H52" s="79" t="s">
        <v>1126</v>
      </c>
      <c r="I52" s="79" t="s">
        <v>91</v>
      </c>
      <c r="J52" s="79"/>
      <c r="K52" s="13" t="str">
        <f t="shared" si="7"/>
        <v>FPFW.Beh</v>
      </c>
      <c r="L52" s="239" t="s">
        <v>69</v>
      </c>
      <c r="M52" s="70" t="s">
        <v>181</v>
      </c>
      <c r="N52" s="13" t="s">
        <v>363</v>
      </c>
    </row>
    <row r="53" spans="1:14" ht="24.6" customHeight="1" x14ac:dyDescent="0.25">
      <c r="A53" s="9" t="str">
        <f t="shared" si="1"/>
        <v>BI48</v>
      </c>
      <c r="B53" s="8" t="s">
        <v>360</v>
      </c>
      <c r="C53" s="47">
        <v>0</v>
      </c>
      <c r="D53" s="13" t="s">
        <v>361</v>
      </c>
      <c r="E53" s="13" t="s">
        <v>362</v>
      </c>
      <c r="F53" s="79" t="s">
        <v>1141</v>
      </c>
      <c r="G53" s="46"/>
      <c r="H53" s="79" t="s">
        <v>1126</v>
      </c>
      <c r="I53" s="79" t="s">
        <v>91</v>
      </c>
      <c r="J53" s="79"/>
      <c r="K53" s="13" t="str">
        <f t="shared" ref="K53" si="8">F53&amp;G53 &amp;"."&amp;H53</f>
        <v>DPFC.Beh</v>
      </c>
      <c r="L53" s="239" t="s">
        <v>69</v>
      </c>
      <c r="M53" s="70" t="s">
        <v>181</v>
      </c>
      <c r="N53" s="13"/>
    </row>
    <row r="54" spans="1:14" ht="24.6" customHeight="1" x14ac:dyDescent="0.25">
      <c r="A54" s="9" t="str">
        <f t="shared" si="1"/>
        <v>BI49</v>
      </c>
      <c r="B54" s="8" t="s">
        <v>511</v>
      </c>
      <c r="C54" s="47">
        <v>0</v>
      </c>
      <c r="D54" s="13" t="s">
        <v>361</v>
      </c>
      <c r="E54" s="13" t="s">
        <v>362</v>
      </c>
      <c r="F54" s="79" t="s">
        <v>1142</v>
      </c>
      <c r="G54" s="46"/>
      <c r="H54" s="79" t="s">
        <v>1126</v>
      </c>
      <c r="I54" s="79" t="s">
        <v>91</v>
      </c>
      <c r="J54" s="70" t="s">
        <v>185</v>
      </c>
      <c r="K54" s="13" t="str">
        <f t="shared" si="0"/>
        <v>DPRG.Beh</v>
      </c>
      <c r="L54" s="239" t="s">
        <v>69</v>
      </c>
      <c r="M54" s="70" t="s">
        <v>513</v>
      </c>
      <c r="N54" s="13"/>
    </row>
    <row r="55" spans="1:14" ht="24.6" customHeight="1" x14ac:dyDescent="0.25">
      <c r="A55" s="9" t="str">
        <f t="shared" si="1"/>
        <v>BI50</v>
      </c>
      <c r="B55" s="8" t="s">
        <v>273</v>
      </c>
      <c r="C55" s="47">
        <v>1</v>
      </c>
      <c r="D55" s="13" t="s">
        <v>274</v>
      </c>
      <c r="E55" s="13" t="s">
        <v>277</v>
      </c>
      <c r="F55" s="13" t="s">
        <v>258</v>
      </c>
      <c r="G55" s="47"/>
      <c r="H55" s="13" t="s">
        <v>275</v>
      </c>
      <c r="I55" s="13" t="s">
        <v>26</v>
      </c>
      <c r="J55" s="70" t="s">
        <v>259</v>
      </c>
      <c r="K55" s="13" t="str">
        <f t="shared" si="0"/>
        <v>PTOV.Blk</v>
      </c>
      <c r="L55" s="239"/>
      <c r="M55" s="70" t="s">
        <v>181</v>
      </c>
      <c r="N55" s="13"/>
    </row>
    <row r="56" spans="1:14" ht="24.6" customHeight="1" x14ac:dyDescent="0.25">
      <c r="A56" s="9" t="str">
        <f t="shared" si="1"/>
        <v>BI51</v>
      </c>
      <c r="B56" s="8" t="s">
        <v>263</v>
      </c>
      <c r="C56" s="47">
        <v>1</v>
      </c>
      <c r="D56" s="13" t="s">
        <v>260</v>
      </c>
      <c r="E56" s="13" t="s">
        <v>268</v>
      </c>
      <c r="F56" s="13" t="s">
        <v>258</v>
      </c>
      <c r="G56" s="47"/>
      <c r="H56" s="13" t="s">
        <v>261</v>
      </c>
      <c r="I56" s="13" t="s">
        <v>262</v>
      </c>
      <c r="J56" s="70" t="s">
        <v>259</v>
      </c>
      <c r="K56" s="13" t="str">
        <f t="shared" si="0"/>
        <v>PTOV.Str.general</v>
      </c>
      <c r="L56" s="238"/>
      <c r="M56" s="70" t="s">
        <v>181</v>
      </c>
      <c r="N56" s="13"/>
    </row>
    <row r="57" spans="1:14" ht="24.6" customHeight="1" x14ac:dyDescent="0.25">
      <c r="A57" s="9" t="str">
        <f t="shared" si="1"/>
        <v>BI52</v>
      </c>
      <c r="B57" s="8" t="s">
        <v>264</v>
      </c>
      <c r="C57" s="47">
        <v>1</v>
      </c>
      <c r="D57" s="13" t="s">
        <v>266</v>
      </c>
      <c r="E57" s="13" t="s">
        <v>267</v>
      </c>
      <c r="F57" s="13" t="s">
        <v>258</v>
      </c>
      <c r="G57" s="47"/>
      <c r="H57" s="13" t="s">
        <v>265</v>
      </c>
      <c r="I57" s="13" t="s">
        <v>269</v>
      </c>
      <c r="J57" s="70" t="s">
        <v>259</v>
      </c>
      <c r="K57" s="13" t="str">
        <f t="shared" si="0"/>
        <v>PTOV.Op.general</v>
      </c>
      <c r="L57" s="238"/>
      <c r="M57" s="70" t="s">
        <v>181</v>
      </c>
      <c r="N57" s="13"/>
    </row>
    <row r="58" spans="1:14" ht="24.6" customHeight="1" x14ac:dyDescent="0.25">
      <c r="A58" s="9" t="str">
        <f t="shared" si="1"/>
        <v>BI53</v>
      </c>
      <c r="B58" s="8" t="s">
        <v>276</v>
      </c>
      <c r="C58" s="47">
        <v>1</v>
      </c>
      <c r="D58" s="13" t="s">
        <v>274</v>
      </c>
      <c r="E58" s="13" t="s">
        <v>277</v>
      </c>
      <c r="F58" s="13" t="s">
        <v>272</v>
      </c>
      <c r="G58" s="47"/>
      <c r="H58" s="13" t="s">
        <v>275</v>
      </c>
      <c r="I58" s="13" t="s">
        <v>26</v>
      </c>
      <c r="J58" s="70" t="s">
        <v>259</v>
      </c>
      <c r="K58" s="13" t="str">
        <f t="shared" si="0"/>
        <v>PTUV.Blk</v>
      </c>
      <c r="L58" s="238"/>
      <c r="M58" s="70" t="s">
        <v>181</v>
      </c>
      <c r="N58" s="13"/>
    </row>
    <row r="59" spans="1:14" ht="24.6" customHeight="1" x14ac:dyDescent="0.25">
      <c r="A59" s="9" t="str">
        <f t="shared" si="1"/>
        <v>BI54</v>
      </c>
      <c r="B59" s="8" t="s">
        <v>270</v>
      </c>
      <c r="C59" s="47">
        <v>1</v>
      </c>
      <c r="D59" s="13" t="s">
        <v>260</v>
      </c>
      <c r="E59" s="13" t="s">
        <v>268</v>
      </c>
      <c r="F59" s="13" t="s">
        <v>272</v>
      </c>
      <c r="G59" s="47"/>
      <c r="H59" s="13" t="s">
        <v>261</v>
      </c>
      <c r="I59" s="13" t="s">
        <v>262</v>
      </c>
      <c r="J59" s="70" t="s">
        <v>259</v>
      </c>
      <c r="K59" s="13" t="str">
        <f t="shared" si="0"/>
        <v>PTUV.Str.general</v>
      </c>
      <c r="L59" s="238"/>
      <c r="M59" s="70" t="s">
        <v>181</v>
      </c>
      <c r="N59" s="13"/>
    </row>
    <row r="60" spans="1:14" ht="24.6" customHeight="1" x14ac:dyDescent="0.25">
      <c r="A60" s="9" t="str">
        <f t="shared" si="1"/>
        <v>BI55</v>
      </c>
      <c r="B60" s="8" t="s">
        <v>271</v>
      </c>
      <c r="C60" s="47">
        <v>1</v>
      </c>
      <c r="D60" s="13" t="s">
        <v>266</v>
      </c>
      <c r="E60" s="13" t="s">
        <v>267</v>
      </c>
      <c r="F60" s="13" t="s">
        <v>272</v>
      </c>
      <c r="G60" s="47"/>
      <c r="H60" s="13" t="s">
        <v>265</v>
      </c>
      <c r="I60" s="13" t="s">
        <v>269</v>
      </c>
      <c r="J60" s="70" t="s">
        <v>259</v>
      </c>
      <c r="K60" s="13" t="str">
        <f t="shared" si="0"/>
        <v>PTUV.Op.general</v>
      </c>
      <c r="L60" s="238"/>
      <c r="M60" s="70" t="s">
        <v>181</v>
      </c>
      <c r="N60" s="13"/>
    </row>
    <row r="61" spans="1:14" ht="24.6" customHeight="1" x14ac:dyDescent="0.25">
      <c r="A61" s="9" t="str">
        <f t="shared" si="1"/>
        <v>BI56</v>
      </c>
      <c r="B61" s="8" t="s">
        <v>878</v>
      </c>
      <c r="C61" s="47">
        <v>1</v>
      </c>
      <c r="D61" s="13" t="s">
        <v>274</v>
      </c>
      <c r="E61" s="13" t="s">
        <v>277</v>
      </c>
      <c r="F61" s="13" t="s">
        <v>258</v>
      </c>
      <c r="G61" s="47"/>
      <c r="H61" s="13" t="s">
        <v>275</v>
      </c>
      <c r="I61" s="13" t="s">
        <v>26</v>
      </c>
      <c r="J61" s="70" t="s">
        <v>259</v>
      </c>
      <c r="K61" s="13" t="str">
        <f t="shared" si="0"/>
        <v>PTOV.Blk</v>
      </c>
      <c r="L61" s="238"/>
      <c r="M61" s="70" t="s">
        <v>181</v>
      </c>
      <c r="N61" s="13"/>
    </row>
    <row r="62" spans="1:14" ht="24.6" customHeight="1" x14ac:dyDescent="0.25">
      <c r="A62" s="9" t="str">
        <f t="shared" si="1"/>
        <v>BI57</v>
      </c>
      <c r="B62" s="8" t="s">
        <v>879</v>
      </c>
      <c r="C62" s="47">
        <v>1</v>
      </c>
      <c r="D62" s="13" t="s">
        <v>260</v>
      </c>
      <c r="E62" s="13" t="s">
        <v>268</v>
      </c>
      <c r="F62" s="13" t="s">
        <v>258</v>
      </c>
      <c r="G62" s="47"/>
      <c r="H62" s="13" t="s">
        <v>261</v>
      </c>
      <c r="I62" s="13" t="s">
        <v>262</v>
      </c>
      <c r="J62" s="70" t="s">
        <v>259</v>
      </c>
      <c r="K62" s="13" t="str">
        <f t="shared" si="0"/>
        <v>PTOV.Str.general</v>
      </c>
      <c r="L62" s="238"/>
      <c r="M62" s="70" t="s">
        <v>181</v>
      </c>
      <c r="N62" s="13"/>
    </row>
    <row r="63" spans="1:14" ht="24.6" customHeight="1" x14ac:dyDescent="0.25">
      <c r="A63" s="9" t="str">
        <f t="shared" si="1"/>
        <v>BI58</v>
      </c>
      <c r="B63" s="8" t="s">
        <v>880</v>
      </c>
      <c r="C63" s="47">
        <v>1</v>
      </c>
      <c r="D63" s="13" t="s">
        <v>266</v>
      </c>
      <c r="E63" s="13" t="s">
        <v>267</v>
      </c>
      <c r="F63" s="13" t="s">
        <v>258</v>
      </c>
      <c r="G63" s="47"/>
      <c r="H63" s="13" t="s">
        <v>265</v>
      </c>
      <c r="I63" s="13" t="s">
        <v>269</v>
      </c>
      <c r="J63" s="70" t="s">
        <v>259</v>
      </c>
      <c r="K63" s="13" t="str">
        <f t="shared" si="0"/>
        <v>PTOV.Op.general</v>
      </c>
      <c r="L63" s="238"/>
      <c r="M63" s="70" t="s">
        <v>181</v>
      </c>
      <c r="N63" s="13"/>
    </row>
    <row r="64" spans="1:14" ht="24.6" customHeight="1" x14ac:dyDescent="0.25">
      <c r="A64" s="9" t="str">
        <f t="shared" si="1"/>
        <v>BI59</v>
      </c>
      <c r="B64" s="8" t="s">
        <v>881</v>
      </c>
      <c r="C64" s="47">
        <v>1</v>
      </c>
      <c r="D64" s="13" t="s">
        <v>274</v>
      </c>
      <c r="E64" s="13" t="s">
        <v>277</v>
      </c>
      <c r="F64" s="13" t="s">
        <v>272</v>
      </c>
      <c r="G64" s="47"/>
      <c r="H64" s="13" t="s">
        <v>275</v>
      </c>
      <c r="I64" s="13" t="s">
        <v>26</v>
      </c>
      <c r="J64" s="70" t="s">
        <v>259</v>
      </c>
      <c r="K64" s="13" t="str">
        <f>F64&amp;G64 &amp;"."&amp;H64</f>
        <v>PTUV.Blk</v>
      </c>
      <c r="L64" s="238"/>
      <c r="M64" s="70" t="s">
        <v>181</v>
      </c>
      <c r="N64" s="13"/>
    </row>
    <row r="65" spans="1:14" ht="24.6" customHeight="1" x14ac:dyDescent="0.25">
      <c r="A65" s="9" t="str">
        <f t="shared" si="1"/>
        <v>BI60</v>
      </c>
      <c r="B65" s="8" t="s">
        <v>882</v>
      </c>
      <c r="C65" s="47">
        <v>1</v>
      </c>
      <c r="D65" s="13" t="s">
        <v>260</v>
      </c>
      <c r="E65" s="13" t="s">
        <v>268</v>
      </c>
      <c r="F65" s="13" t="s">
        <v>272</v>
      </c>
      <c r="G65" s="47"/>
      <c r="H65" s="13" t="s">
        <v>261</v>
      </c>
      <c r="I65" s="13" t="s">
        <v>262</v>
      </c>
      <c r="J65" s="70" t="s">
        <v>259</v>
      </c>
      <c r="K65" s="13" t="str">
        <f t="shared" si="0"/>
        <v>PTUV.Str.general</v>
      </c>
      <c r="L65" s="238"/>
      <c r="M65" s="70" t="s">
        <v>181</v>
      </c>
      <c r="N65" s="13"/>
    </row>
    <row r="66" spans="1:14" ht="24.6" customHeight="1" x14ac:dyDescent="0.25">
      <c r="A66" s="9" t="str">
        <f t="shared" si="1"/>
        <v>BI61</v>
      </c>
      <c r="B66" s="8" t="s">
        <v>883</v>
      </c>
      <c r="C66" s="47">
        <v>1</v>
      </c>
      <c r="D66" s="13" t="s">
        <v>266</v>
      </c>
      <c r="E66" s="13" t="s">
        <v>267</v>
      </c>
      <c r="F66" s="13" t="s">
        <v>272</v>
      </c>
      <c r="G66" s="47"/>
      <c r="H66" s="13" t="s">
        <v>265</v>
      </c>
      <c r="I66" s="13" t="s">
        <v>269</v>
      </c>
      <c r="J66" s="70" t="s">
        <v>259</v>
      </c>
      <c r="K66" s="13" t="str">
        <f t="shared" si="0"/>
        <v>PTUV.Op.general</v>
      </c>
      <c r="L66" s="238"/>
      <c r="M66" s="70" t="s">
        <v>181</v>
      </c>
      <c r="N66" s="13"/>
    </row>
    <row r="67" spans="1:14" ht="24.6" customHeight="1" x14ac:dyDescent="0.25">
      <c r="A67" s="9" t="str">
        <f t="shared" si="1"/>
        <v>BI62</v>
      </c>
      <c r="B67" s="8" t="s">
        <v>1619</v>
      </c>
      <c r="C67" s="47">
        <v>2</v>
      </c>
      <c r="D67" s="13" t="s">
        <v>9</v>
      </c>
      <c r="E67" s="13" t="s">
        <v>10</v>
      </c>
      <c r="F67" s="13" t="s">
        <v>1127</v>
      </c>
      <c r="G67" s="47"/>
      <c r="H67" s="13" t="s">
        <v>1172</v>
      </c>
      <c r="I67" s="13" t="s">
        <v>12</v>
      </c>
      <c r="J67" s="70"/>
      <c r="K67" s="13" t="str">
        <f t="shared" si="0"/>
        <v>DVRT.Mod</v>
      </c>
      <c r="L67" s="238" t="s">
        <v>69</v>
      </c>
      <c r="M67" s="70" t="s">
        <v>181</v>
      </c>
      <c r="N67" s="13"/>
    </row>
    <row r="68" spans="1:14" ht="24.6" customHeight="1" x14ac:dyDescent="0.25">
      <c r="A68" s="9" t="str">
        <f t="shared" si="1"/>
        <v>BI63</v>
      </c>
      <c r="B68" s="8" t="s">
        <v>1620</v>
      </c>
      <c r="C68" s="47">
        <v>2</v>
      </c>
      <c r="D68" s="13" t="s">
        <v>9</v>
      </c>
      <c r="E68" s="13" t="s">
        <v>10</v>
      </c>
      <c r="F68" s="13" t="s">
        <v>1128</v>
      </c>
      <c r="G68" s="47"/>
      <c r="H68" s="13" t="s">
        <v>1172</v>
      </c>
      <c r="I68" s="13" t="s">
        <v>12</v>
      </c>
      <c r="J68" s="70"/>
      <c r="K68" s="13"/>
      <c r="L68" s="238" t="s">
        <v>69</v>
      </c>
      <c r="M68" s="70" t="s">
        <v>181</v>
      </c>
      <c r="N68" s="13"/>
    </row>
    <row r="69" spans="1:14" ht="24.6" customHeight="1" x14ac:dyDescent="0.25">
      <c r="A69" s="9" t="str">
        <f t="shared" si="1"/>
        <v>BI64</v>
      </c>
      <c r="B69" s="8" t="s">
        <v>927</v>
      </c>
      <c r="C69" s="47"/>
      <c r="D69" s="13" t="s">
        <v>9</v>
      </c>
      <c r="E69" s="13" t="s">
        <v>10</v>
      </c>
      <c r="F69" s="13" t="s">
        <v>300</v>
      </c>
      <c r="G69" s="47"/>
      <c r="H69" s="13" t="s">
        <v>1172</v>
      </c>
      <c r="I69" s="13" t="s">
        <v>1173</v>
      </c>
      <c r="J69" s="70"/>
      <c r="K69" s="13" t="str">
        <f>F69&amp;G69 &amp;"."&amp;H69</f>
        <v>RDGS.Mod</v>
      </c>
      <c r="L69" s="238" t="s">
        <v>69</v>
      </c>
      <c r="M69" s="70"/>
      <c r="N69" s="13"/>
    </row>
    <row r="70" spans="1:14" ht="24.6" customHeight="1" x14ac:dyDescent="0.25">
      <c r="A70" s="9" t="str">
        <f t="shared" ref="A70:A88" si="9">"BI"&amp; (ROW(A66)-1 )</f>
        <v>BI65</v>
      </c>
      <c r="B70" s="8" t="s">
        <v>923</v>
      </c>
      <c r="C70" s="47">
        <v>2</v>
      </c>
      <c r="D70" s="13" t="s">
        <v>9</v>
      </c>
      <c r="E70" s="13" t="s">
        <v>10</v>
      </c>
      <c r="F70" s="13" t="s">
        <v>1134</v>
      </c>
      <c r="G70" s="47"/>
      <c r="H70" s="13" t="s">
        <v>1172</v>
      </c>
      <c r="I70" s="79" t="s">
        <v>12</v>
      </c>
      <c r="J70" s="79"/>
      <c r="K70" s="13" t="str">
        <f>F70&amp;G70 &amp;"."&amp;H70</f>
        <v>DVWD.Mod</v>
      </c>
      <c r="L70" s="238"/>
      <c r="M70" s="70"/>
      <c r="N70" s="13" t="s">
        <v>1393</v>
      </c>
    </row>
    <row r="71" spans="1:14" ht="24.6" customHeight="1" x14ac:dyDescent="0.25">
      <c r="A71" s="9" t="str">
        <f t="shared" si="9"/>
        <v>BI66</v>
      </c>
      <c r="B71" s="8" t="s">
        <v>919</v>
      </c>
      <c r="C71" s="47">
        <v>2</v>
      </c>
      <c r="D71" s="13" t="s">
        <v>9</v>
      </c>
      <c r="E71" s="13" t="s">
        <v>10</v>
      </c>
      <c r="F71" s="13" t="s">
        <v>1129</v>
      </c>
      <c r="G71" s="47"/>
      <c r="H71" s="13" t="s">
        <v>1172</v>
      </c>
      <c r="I71" s="13" t="s">
        <v>12</v>
      </c>
      <c r="J71" s="70"/>
      <c r="K71" s="13" t="str">
        <f t="shared" si="0"/>
        <v>FWHZ.Mod</v>
      </c>
      <c r="L71" s="238" t="s">
        <v>69</v>
      </c>
      <c r="M71" s="70" t="s">
        <v>181</v>
      </c>
      <c r="N71" s="13"/>
    </row>
    <row r="72" spans="1:14" ht="24.6" customHeight="1" x14ac:dyDescent="0.25">
      <c r="A72" s="9" t="str">
        <f t="shared" si="9"/>
        <v>BI67</v>
      </c>
      <c r="B72" s="8" t="s">
        <v>1833</v>
      </c>
      <c r="C72" s="47">
        <v>2</v>
      </c>
      <c r="D72" s="13" t="s">
        <v>9</v>
      </c>
      <c r="E72" s="13" t="s">
        <v>10</v>
      </c>
      <c r="F72" s="13" t="s">
        <v>1125</v>
      </c>
      <c r="G72" s="47"/>
      <c r="H72" s="13" t="s">
        <v>1172</v>
      </c>
      <c r="I72" s="13" t="s">
        <v>12</v>
      </c>
      <c r="J72" s="13" t="s">
        <v>168</v>
      </c>
      <c r="K72" s="13" t="str">
        <f>F72&amp;G72 &amp;"."&amp;H72</f>
        <v>DAMG.Mod</v>
      </c>
      <c r="L72" s="238" t="s">
        <v>69</v>
      </c>
      <c r="M72" s="13" t="s">
        <v>1174</v>
      </c>
      <c r="N72" s="13" t="s">
        <v>1175</v>
      </c>
    </row>
    <row r="73" spans="1:14" ht="24.6" customHeight="1" x14ac:dyDescent="0.25">
      <c r="A73" s="9" t="str">
        <f t="shared" si="9"/>
        <v>BI68</v>
      </c>
      <c r="B73" s="8" t="s">
        <v>920</v>
      </c>
      <c r="C73" s="47">
        <v>2</v>
      </c>
      <c r="D73" s="13" t="s">
        <v>9</v>
      </c>
      <c r="E73" s="13" t="s">
        <v>10</v>
      </c>
      <c r="F73" s="13" t="s">
        <v>1247</v>
      </c>
      <c r="G73" s="47"/>
      <c r="H73" s="13" t="s">
        <v>1172</v>
      </c>
      <c r="I73" s="13" t="s">
        <v>12</v>
      </c>
      <c r="J73" s="70" t="s">
        <v>174</v>
      </c>
      <c r="K73" s="13" t="str">
        <f t="shared" si="0"/>
        <v>DCHD.Mod</v>
      </c>
      <c r="L73" s="238" t="s">
        <v>69</v>
      </c>
      <c r="M73" s="70"/>
      <c r="N73" s="13"/>
    </row>
    <row r="74" spans="1:14" ht="24.6" customHeight="1" x14ac:dyDescent="0.25">
      <c r="A74" s="9" t="str">
        <f t="shared" si="9"/>
        <v>BI69</v>
      </c>
      <c r="B74" s="8" t="s">
        <v>1628</v>
      </c>
      <c r="C74" s="47"/>
      <c r="D74" s="13" t="s">
        <v>9</v>
      </c>
      <c r="E74" s="13" t="s">
        <v>10</v>
      </c>
      <c r="F74" s="13" t="s">
        <v>1394</v>
      </c>
      <c r="G74" s="47"/>
      <c r="H74" s="13" t="s">
        <v>1172</v>
      </c>
      <c r="I74" s="13" t="s">
        <v>12</v>
      </c>
      <c r="J74" s="70"/>
      <c r="K74" s="13" t="str">
        <f>F74&amp;G74 &amp;"."&amp;H74</f>
        <v>DTCD.Mod</v>
      </c>
      <c r="L74" s="238" t="s">
        <v>69</v>
      </c>
      <c r="M74" s="70" t="s">
        <v>181</v>
      </c>
      <c r="N74" s="13"/>
    </row>
    <row r="75" spans="1:14" ht="24.6" customHeight="1" x14ac:dyDescent="0.25">
      <c r="A75" s="9" t="str">
        <f t="shared" si="9"/>
        <v>BI70</v>
      </c>
      <c r="B75" s="8" t="s">
        <v>921</v>
      </c>
      <c r="C75" s="47">
        <v>2</v>
      </c>
      <c r="D75" s="13" t="s">
        <v>9</v>
      </c>
      <c r="E75" s="13" t="s">
        <v>10</v>
      </c>
      <c r="F75" s="13" t="s">
        <v>1209</v>
      </c>
      <c r="G75" s="47"/>
      <c r="H75" s="13" t="s">
        <v>1172</v>
      </c>
      <c r="I75" s="79" t="s">
        <v>12</v>
      </c>
      <c r="J75" s="79" t="s">
        <v>302</v>
      </c>
      <c r="K75" s="13" t="str">
        <f t="shared" si="0"/>
        <v>DPKP.Mod</v>
      </c>
      <c r="L75" s="238" t="s">
        <v>69</v>
      </c>
      <c r="M75" s="70" t="s">
        <v>364</v>
      </c>
      <c r="N75" s="13"/>
    </row>
    <row r="76" spans="1:14" ht="24.6" customHeight="1" x14ac:dyDescent="0.25">
      <c r="A76" s="9" t="str">
        <f t="shared" si="9"/>
        <v>BI71</v>
      </c>
      <c r="B76" s="8" t="s">
        <v>1391</v>
      </c>
      <c r="C76" s="47">
        <v>2</v>
      </c>
      <c r="D76" s="13" t="s">
        <v>9</v>
      </c>
      <c r="E76" s="13" t="s">
        <v>10</v>
      </c>
      <c r="F76" s="13" t="s">
        <v>1131</v>
      </c>
      <c r="G76" s="47"/>
      <c r="H76" s="13" t="s">
        <v>1172</v>
      </c>
      <c r="I76" s="79" t="s">
        <v>12</v>
      </c>
      <c r="J76" s="79" t="s">
        <v>304</v>
      </c>
      <c r="K76" s="13" t="str">
        <f t="shared" si="0"/>
        <v>DLFL.Mod</v>
      </c>
      <c r="L76" s="238" t="s">
        <v>69</v>
      </c>
      <c r="M76" s="70" t="s">
        <v>365</v>
      </c>
      <c r="N76" s="13"/>
    </row>
    <row r="77" spans="1:14" ht="24.6" customHeight="1" x14ac:dyDescent="0.25">
      <c r="A77" s="9" t="str">
        <f t="shared" si="9"/>
        <v>BI72</v>
      </c>
      <c r="B77" s="8" t="s">
        <v>1392</v>
      </c>
      <c r="C77" s="47">
        <v>2</v>
      </c>
      <c r="D77" s="13" t="s">
        <v>9</v>
      </c>
      <c r="E77" s="13" t="s">
        <v>10</v>
      </c>
      <c r="F77" s="13" t="s">
        <v>1132</v>
      </c>
      <c r="G77" s="47"/>
      <c r="H77" s="13" t="s">
        <v>1172</v>
      </c>
      <c r="I77" s="79" t="s">
        <v>12</v>
      </c>
      <c r="J77" s="79" t="s">
        <v>304</v>
      </c>
      <c r="K77" s="13" t="str">
        <f t="shared" ref="K77" si="10">F77&amp;G77 &amp;"."&amp;H77</f>
        <v>DGFL.Mod</v>
      </c>
      <c r="L77" s="238" t="s">
        <v>69</v>
      </c>
      <c r="M77" s="186"/>
      <c r="N77" s="182" t="s">
        <v>1403</v>
      </c>
    </row>
    <row r="78" spans="1:14" ht="24.6" customHeight="1" x14ac:dyDescent="0.25">
      <c r="A78" s="9" t="str">
        <f t="shared" si="9"/>
        <v>BI73</v>
      </c>
      <c r="B78" s="8" t="s">
        <v>924</v>
      </c>
      <c r="C78" s="47"/>
      <c r="D78" s="13" t="s">
        <v>9</v>
      </c>
      <c r="E78" s="13" t="s">
        <v>10</v>
      </c>
      <c r="F78" s="13" t="s">
        <v>1192</v>
      </c>
      <c r="G78" s="47"/>
      <c r="H78" s="13" t="s">
        <v>1172</v>
      </c>
      <c r="I78" s="13" t="s">
        <v>12</v>
      </c>
      <c r="J78" s="70"/>
      <c r="K78" s="13" t="str">
        <f>F78&amp;G78 &amp;"."&amp;H78</f>
        <v>DAGC.Mod</v>
      </c>
      <c r="L78" s="238" t="s">
        <v>69</v>
      </c>
      <c r="M78" s="70" t="s">
        <v>181</v>
      </c>
      <c r="N78" s="13"/>
    </row>
    <row r="79" spans="1:14" ht="24.6" customHeight="1" x14ac:dyDescent="0.25">
      <c r="A79" s="9" t="str">
        <f t="shared" si="9"/>
        <v>BI74</v>
      </c>
      <c r="B79" s="8" t="s">
        <v>1834</v>
      </c>
      <c r="C79" s="47">
        <v>2</v>
      </c>
      <c r="D79" s="13" t="s">
        <v>9</v>
      </c>
      <c r="E79" s="13" t="s">
        <v>10</v>
      </c>
      <c r="F79" s="13" t="s">
        <v>1133</v>
      </c>
      <c r="G79" s="47"/>
      <c r="H79" s="13" t="s">
        <v>1172</v>
      </c>
      <c r="I79" s="79" t="s">
        <v>12</v>
      </c>
      <c r="J79" s="79" t="s">
        <v>299</v>
      </c>
      <c r="K79" s="13" t="str">
        <f t="shared" si="0"/>
        <v>DWSM.Mod</v>
      </c>
      <c r="L79" s="238" t="s">
        <v>69</v>
      </c>
      <c r="M79" s="70"/>
      <c r="N79" s="13"/>
    </row>
    <row r="80" spans="1:14" ht="24.6" customHeight="1" x14ac:dyDescent="0.25">
      <c r="A80" s="9" t="str">
        <f t="shared" si="9"/>
        <v>BI75</v>
      </c>
      <c r="B80" s="8" t="s">
        <v>922</v>
      </c>
      <c r="C80" s="47">
        <v>2</v>
      </c>
      <c r="D80" s="13" t="s">
        <v>9</v>
      </c>
      <c r="E80" s="13" t="s">
        <v>10</v>
      </c>
      <c r="F80" s="13" t="s">
        <v>1228</v>
      </c>
      <c r="G80" s="47"/>
      <c r="H80" s="13" t="s">
        <v>1172</v>
      </c>
      <c r="I80" s="79" t="s">
        <v>12</v>
      </c>
      <c r="J80" s="79" t="s">
        <v>301</v>
      </c>
      <c r="K80" s="13" t="str">
        <f t="shared" si="0"/>
        <v>DVWG.Mod</v>
      </c>
      <c r="L80" s="238" t="s">
        <v>69</v>
      </c>
      <c r="M80" s="70" t="s">
        <v>364</v>
      </c>
      <c r="N80" s="13"/>
    </row>
    <row r="81" spans="1:14" ht="24.6" customHeight="1" x14ac:dyDescent="0.25">
      <c r="A81" s="9" t="str">
        <f t="shared" si="9"/>
        <v>BI76</v>
      </c>
      <c r="B81" s="8" t="s">
        <v>1629</v>
      </c>
      <c r="C81" s="47"/>
      <c r="D81" s="13" t="s">
        <v>9</v>
      </c>
      <c r="E81" s="13" t="s">
        <v>10</v>
      </c>
      <c r="F81" s="13" t="s">
        <v>1137</v>
      </c>
      <c r="G81" s="47"/>
      <c r="H81" s="13" t="s">
        <v>1172</v>
      </c>
      <c r="I81" s="13" t="s">
        <v>12</v>
      </c>
      <c r="J81" s="70"/>
      <c r="K81" s="13" t="str">
        <f t="shared" si="0"/>
        <v>DFWS.Mod</v>
      </c>
      <c r="L81" s="238" t="s">
        <v>69</v>
      </c>
      <c r="M81" s="70" t="s">
        <v>181</v>
      </c>
      <c r="N81" s="13"/>
    </row>
    <row r="82" spans="1:14" ht="24.6" customHeight="1" x14ac:dyDescent="0.25">
      <c r="A82" s="9" t="str">
        <f t="shared" si="9"/>
        <v>BI77</v>
      </c>
      <c r="B82" s="8" t="s">
        <v>925</v>
      </c>
      <c r="C82" s="47">
        <v>2</v>
      </c>
      <c r="D82" s="13" t="s">
        <v>9</v>
      </c>
      <c r="E82" s="13" t="s">
        <v>10</v>
      </c>
      <c r="F82" s="13" t="s">
        <v>1138</v>
      </c>
      <c r="G82" s="47"/>
      <c r="H82" s="13" t="s">
        <v>1172</v>
      </c>
      <c r="I82" s="13" t="s">
        <v>12</v>
      </c>
      <c r="J82" s="70" t="s">
        <v>173</v>
      </c>
      <c r="K82" s="13" t="str">
        <f t="shared" si="0"/>
        <v>DFPF.Mod</v>
      </c>
      <c r="L82" s="238" t="s">
        <v>69</v>
      </c>
      <c r="M82" s="70"/>
      <c r="N82" s="13"/>
    </row>
    <row r="83" spans="1:14" ht="24.6" customHeight="1" x14ac:dyDescent="0.25">
      <c r="A83" s="9" t="str">
        <f t="shared" si="9"/>
        <v>BI78</v>
      </c>
      <c r="B83" s="8" t="s">
        <v>1630</v>
      </c>
      <c r="C83" s="47"/>
      <c r="D83" s="13" t="s">
        <v>9</v>
      </c>
      <c r="E83" s="13" t="s">
        <v>10</v>
      </c>
      <c r="F83" s="13" t="s">
        <v>1139</v>
      </c>
      <c r="G83" s="47"/>
      <c r="H83" s="13" t="s">
        <v>1172</v>
      </c>
      <c r="I83" s="13" t="s">
        <v>12</v>
      </c>
      <c r="J83" s="70"/>
      <c r="K83" s="13" t="str">
        <f>F83&amp;G83 &amp;"."&amp;H83</f>
        <v>DVVC.Mod</v>
      </c>
      <c r="L83" s="238" t="s">
        <v>69</v>
      </c>
      <c r="M83" s="70" t="s">
        <v>181</v>
      </c>
      <c r="N83" s="13"/>
    </row>
    <row r="84" spans="1:14" ht="24.6" customHeight="1" x14ac:dyDescent="0.25">
      <c r="A84" s="9" t="str">
        <f t="shared" si="9"/>
        <v>BI79</v>
      </c>
      <c r="B84" s="8" t="s">
        <v>1829</v>
      </c>
      <c r="C84" s="47"/>
      <c r="D84" s="13" t="s">
        <v>9</v>
      </c>
      <c r="E84" s="13" t="s">
        <v>10</v>
      </c>
      <c r="F84" s="13" t="s">
        <v>1140</v>
      </c>
      <c r="G84" s="47"/>
      <c r="H84" s="13" t="s">
        <v>1172</v>
      </c>
      <c r="I84" s="13" t="s">
        <v>12</v>
      </c>
      <c r="J84" s="70"/>
      <c r="K84" s="13" t="str">
        <f t="shared" si="0"/>
        <v>FPFW.Mod</v>
      </c>
      <c r="L84" s="238" t="s">
        <v>69</v>
      </c>
      <c r="M84" s="70" t="s">
        <v>181</v>
      </c>
      <c r="N84" s="13" t="s">
        <v>363</v>
      </c>
    </row>
    <row r="85" spans="1:14" ht="24.6" customHeight="1" x14ac:dyDescent="0.25">
      <c r="A85" s="9" t="str">
        <f t="shared" si="9"/>
        <v>BI80</v>
      </c>
      <c r="B85" s="8" t="s">
        <v>926</v>
      </c>
      <c r="C85" s="47"/>
      <c r="D85" s="13" t="s">
        <v>9</v>
      </c>
      <c r="E85" s="13" t="s">
        <v>10</v>
      </c>
      <c r="F85" s="13" t="s">
        <v>1141</v>
      </c>
      <c r="G85" s="47"/>
      <c r="H85" s="13" t="s">
        <v>1172</v>
      </c>
      <c r="I85" s="13" t="s">
        <v>12</v>
      </c>
      <c r="J85" s="70"/>
      <c r="K85" s="13" t="str">
        <f t="shared" si="0"/>
        <v>DPFC.Mod</v>
      </c>
      <c r="L85" s="238" t="s">
        <v>69</v>
      </c>
      <c r="M85" s="70" t="s">
        <v>181</v>
      </c>
      <c r="N85" s="13"/>
    </row>
    <row r="86" spans="1:14" ht="24.6" customHeight="1" x14ac:dyDescent="0.25">
      <c r="A86" s="9" t="str">
        <f t="shared" si="9"/>
        <v>BI81</v>
      </c>
      <c r="B86" s="8" t="s">
        <v>918</v>
      </c>
      <c r="C86" s="47"/>
      <c r="D86" s="13" t="s">
        <v>9</v>
      </c>
      <c r="E86" s="13" t="s">
        <v>10</v>
      </c>
      <c r="F86" s="13" t="s">
        <v>1142</v>
      </c>
      <c r="G86" s="47"/>
      <c r="H86" s="13" t="s">
        <v>1172</v>
      </c>
      <c r="I86" s="13" t="s">
        <v>12</v>
      </c>
      <c r="J86" s="70"/>
      <c r="K86" s="13" t="str">
        <f t="shared" si="0"/>
        <v>DPRG.Mod</v>
      </c>
      <c r="L86" s="238"/>
      <c r="M86" s="70" t="s">
        <v>512</v>
      </c>
      <c r="N86" s="13" t="s">
        <v>1393</v>
      </c>
    </row>
    <row r="87" spans="1:14" ht="48" x14ac:dyDescent="0.25">
      <c r="A87" s="9" t="str">
        <f t="shared" si="9"/>
        <v>BI82</v>
      </c>
      <c r="B87" s="13" t="s">
        <v>854</v>
      </c>
      <c r="C87" s="47"/>
      <c r="D87" s="13" t="s">
        <v>853</v>
      </c>
      <c r="E87" s="13" t="s">
        <v>1313</v>
      </c>
      <c r="F87" s="13" t="s">
        <v>300</v>
      </c>
      <c r="G87" s="47"/>
      <c r="H87" s="13" t="s">
        <v>1390</v>
      </c>
      <c r="I87" s="79" t="s">
        <v>133</v>
      </c>
      <c r="J87" s="13"/>
      <c r="K87" s="13" t="str">
        <f t="shared" si="0"/>
        <v>RDGS.VArMaxAvl</v>
      </c>
      <c r="L87" s="238" t="s">
        <v>69</v>
      </c>
      <c r="M87" s="13" t="s">
        <v>849</v>
      </c>
      <c r="N87" s="13" t="s">
        <v>1143</v>
      </c>
    </row>
    <row r="88" spans="1:14" ht="24.6" customHeight="1" x14ac:dyDescent="0.25">
      <c r="A88" s="9" t="str">
        <f t="shared" si="9"/>
        <v>BI83</v>
      </c>
      <c r="B88" s="13" t="s">
        <v>928</v>
      </c>
      <c r="C88" s="47">
        <v>2</v>
      </c>
      <c r="D88" s="13" t="s">
        <v>9</v>
      </c>
      <c r="E88" s="13" t="s">
        <v>10</v>
      </c>
      <c r="F88" s="13" t="s">
        <v>190</v>
      </c>
      <c r="G88" s="47"/>
      <c r="H88" s="13" t="s">
        <v>206</v>
      </c>
      <c r="I88" s="79" t="s">
        <v>12</v>
      </c>
      <c r="J88" s="70" t="s">
        <v>198</v>
      </c>
      <c r="K88" s="13" t="str">
        <f t="shared" si="0"/>
        <v>DGSM.ModEna</v>
      </c>
      <c r="L88" s="238" t="s">
        <v>69</v>
      </c>
      <c r="M88" s="70"/>
      <c r="N88" s="13" t="s">
        <v>595</v>
      </c>
    </row>
    <row r="89" spans="1:14" x14ac:dyDescent="0.25">
      <c r="A89" s="306" t="s">
        <v>1477</v>
      </c>
      <c r="B89" s="307"/>
      <c r="C89" s="307"/>
      <c r="D89" s="307"/>
      <c r="E89" s="307"/>
      <c r="F89" s="307"/>
      <c r="G89" s="307"/>
      <c r="H89" s="307"/>
      <c r="I89" s="307"/>
      <c r="J89" s="307"/>
      <c r="K89" s="307"/>
      <c r="L89" s="308"/>
      <c r="M89" s="166"/>
      <c r="N89" s="166"/>
    </row>
    <row r="90" spans="1:14" ht="24.6" customHeight="1" x14ac:dyDescent="0.25">
      <c r="A90" s="30" t="s">
        <v>1796</v>
      </c>
      <c r="B90" s="40" t="s">
        <v>955</v>
      </c>
      <c r="C90" s="50">
        <v>2</v>
      </c>
      <c r="D90" s="53" t="s">
        <v>297</v>
      </c>
      <c r="E90" s="53" t="s">
        <v>296</v>
      </c>
      <c r="F90" s="53" t="s">
        <v>286</v>
      </c>
      <c r="G90" s="50"/>
      <c r="H90" s="80" t="s">
        <v>1146</v>
      </c>
      <c r="I90" s="53" t="s">
        <v>91</v>
      </c>
      <c r="J90" s="173"/>
      <c r="K90" s="53" t="str">
        <f t="shared" si="0"/>
        <v>FSCH.SchdSt.3</v>
      </c>
      <c r="L90" s="240" t="s">
        <v>69</v>
      </c>
      <c r="M90" s="174"/>
      <c r="N90" s="53"/>
    </row>
    <row r="91" spans="1:14" ht="24.6" customHeight="1" x14ac:dyDescent="0.25">
      <c r="A91" s="204" t="str">
        <f t="shared" ref="A91:A99" si="11">" S+"&amp; (ROW(A1) )</f>
        <v xml:space="preserve"> S+1</v>
      </c>
      <c r="B91" s="40" t="s">
        <v>956</v>
      </c>
      <c r="C91" s="50">
        <v>2</v>
      </c>
      <c r="D91" s="53" t="s">
        <v>957</v>
      </c>
      <c r="E91" s="53" t="s">
        <v>958</v>
      </c>
      <c r="F91" s="53" t="s">
        <v>286</v>
      </c>
      <c r="G91" s="50"/>
      <c r="H91" s="80" t="s">
        <v>1147</v>
      </c>
      <c r="I91" s="53" t="s">
        <v>91</v>
      </c>
      <c r="J91" s="173"/>
      <c r="K91" s="53" t="str">
        <f t="shared" si="0"/>
        <v>FSCH.SchdSt.2</v>
      </c>
      <c r="L91" s="240" t="s">
        <v>69</v>
      </c>
      <c r="M91" s="174"/>
      <c r="N91" s="53"/>
    </row>
    <row r="92" spans="1:14" ht="24.6" customHeight="1" x14ac:dyDescent="0.25">
      <c r="A92" s="204" t="str">
        <f t="shared" si="11"/>
        <v xml:space="preserve"> S+2</v>
      </c>
      <c r="B92" s="40" t="s">
        <v>436</v>
      </c>
      <c r="C92" s="50">
        <v>2</v>
      </c>
      <c r="D92" s="53" t="s">
        <v>531</v>
      </c>
      <c r="E92" s="53" t="s">
        <v>285</v>
      </c>
      <c r="F92" s="53" t="s">
        <v>286</v>
      </c>
      <c r="G92" s="50" t="s">
        <v>1148</v>
      </c>
      <c r="H92" s="80" t="s">
        <v>1149</v>
      </c>
      <c r="I92" s="53" t="s">
        <v>177</v>
      </c>
      <c r="J92" s="173"/>
      <c r="K92" s="53" t="str">
        <f t="shared" si="0"/>
        <v>FSCHxx.SchdReuse</v>
      </c>
      <c r="L92" s="240" t="s">
        <v>69</v>
      </c>
      <c r="M92" s="174"/>
      <c r="N92" s="53" t="s">
        <v>1150</v>
      </c>
    </row>
    <row r="93" spans="1:14" ht="24.6" customHeight="1" x14ac:dyDescent="0.25">
      <c r="A93" s="204" t="str">
        <f t="shared" si="11"/>
        <v xml:space="preserve"> S+3</v>
      </c>
      <c r="B93" s="40" t="s">
        <v>437</v>
      </c>
      <c r="C93" s="50">
        <v>2</v>
      </c>
      <c r="D93" s="53" t="s">
        <v>531</v>
      </c>
      <c r="E93" s="53" t="s">
        <v>285</v>
      </c>
      <c r="F93" s="53" t="s">
        <v>286</v>
      </c>
      <c r="G93" s="50" t="s">
        <v>1148</v>
      </c>
      <c r="H93" s="80" t="s">
        <v>1149</v>
      </c>
      <c r="I93" s="53" t="s">
        <v>177</v>
      </c>
      <c r="J93" s="173"/>
      <c r="K93" s="53" t="str">
        <f t="shared" si="0"/>
        <v>FSCHxx.SchdReuse</v>
      </c>
      <c r="L93" s="240" t="s">
        <v>69</v>
      </c>
      <c r="M93" s="174"/>
      <c r="N93" s="53"/>
    </row>
    <row r="94" spans="1:14" ht="24.6" customHeight="1" x14ac:dyDescent="0.25">
      <c r="A94" s="204" t="str">
        <f t="shared" si="11"/>
        <v xml:space="preserve"> S+4</v>
      </c>
      <c r="B94" s="40" t="s">
        <v>438</v>
      </c>
      <c r="C94" s="50">
        <v>2</v>
      </c>
      <c r="D94" s="53" t="s">
        <v>531</v>
      </c>
      <c r="E94" s="53" t="s">
        <v>285</v>
      </c>
      <c r="F94" s="53" t="s">
        <v>286</v>
      </c>
      <c r="G94" s="50" t="s">
        <v>1148</v>
      </c>
      <c r="H94" s="80" t="s">
        <v>1149</v>
      </c>
      <c r="I94" s="53" t="s">
        <v>177</v>
      </c>
      <c r="J94" s="173"/>
      <c r="K94" s="53" t="str">
        <f t="shared" si="0"/>
        <v>FSCHxx.SchdReuse</v>
      </c>
      <c r="L94" s="240" t="s">
        <v>69</v>
      </c>
      <c r="M94" s="174"/>
      <c r="N94" s="53"/>
    </row>
    <row r="95" spans="1:14" ht="24.6" customHeight="1" x14ac:dyDescent="0.25">
      <c r="A95" s="204" t="str">
        <f t="shared" si="11"/>
        <v xml:space="preserve"> S+5</v>
      </c>
      <c r="B95" s="40" t="s">
        <v>439</v>
      </c>
      <c r="C95" s="50">
        <v>2</v>
      </c>
      <c r="D95" s="53" t="s">
        <v>531</v>
      </c>
      <c r="E95" s="53" t="s">
        <v>285</v>
      </c>
      <c r="F95" s="53" t="s">
        <v>286</v>
      </c>
      <c r="G95" s="50" t="s">
        <v>1148</v>
      </c>
      <c r="H95" s="80" t="s">
        <v>1149</v>
      </c>
      <c r="I95" s="53" t="s">
        <v>177</v>
      </c>
      <c r="J95" s="173"/>
      <c r="K95" s="53" t="str">
        <f t="shared" si="0"/>
        <v>FSCHxx.SchdReuse</v>
      </c>
      <c r="L95" s="240" t="s">
        <v>69</v>
      </c>
      <c r="M95" s="174"/>
      <c r="N95" s="53"/>
    </row>
    <row r="96" spans="1:14" ht="24.6" customHeight="1" x14ac:dyDescent="0.25">
      <c r="A96" s="204" t="str">
        <f t="shared" si="11"/>
        <v xml:space="preserve"> S+6</v>
      </c>
      <c r="B96" s="40" t="s">
        <v>440</v>
      </c>
      <c r="C96" s="50">
        <v>2</v>
      </c>
      <c r="D96" s="53" t="s">
        <v>531</v>
      </c>
      <c r="E96" s="53" t="s">
        <v>285</v>
      </c>
      <c r="F96" s="53" t="s">
        <v>286</v>
      </c>
      <c r="G96" s="50" t="s">
        <v>1148</v>
      </c>
      <c r="H96" s="80" t="s">
        <v>1149</v>
      </c>
      <c r="I96" s="53" t="s">
        <v>177</v>
      </c>
      <c r="J96" s="173"/>
      <c r="K96" s="53" t="str">
        <f t="shared" si="0"/>
        <v>FSCHxx.SchdReuse</v>
      </c>
      <c r="L96" s="240" t="s">
        <v>69</v>
      </c>
      <c r="M96" s="174"/>
      <c r="N96" s="53"/>
    </row>
    <row r="97" spans="1:14" ht="24.6" customHeight="1" x14ac:dyDescent="0.25">
      <c r="A97" s="204" t="str">
        <f t="shared" si="11"/>
        <v xml:space="preserve"> S+7</v>
      </c>
      <c r="B97" s="40" t="s">
        <v>441</v>
      </c>
      <c r="C97" s="50">
        <v>2</v>
      </c>
      <c r="D97" s="53" t="s">
        <v>531</v>
      </c>
      <c r="E97" s="53" t="s">
        <v>285</v>
      </c>
      <c r="F97" s="53" t="s">
        <v>286</v>
      </c>
      <c r="G97" s="50" t="s">
        <v>1148</v>
      </c>
      <c r="H97" s="80" t="s">
        <v>1149</v>
      </c>
      <c r="I97" s="53" t="s">
        <v>177</v>
      </c>
      <c r="J97" s="173"/>
      <c r="K97" s="53" t="str">
        <f t="shared" si="0"/>
        <v>FSCHxx.SchdReuse</v>
      </c>
      <c r="L97" s="240" t="s">
        <v>69</v>
      </c>
      <c r="M97" s="174"/>
      <c r="N97" s="53"/>
    </row>
    <row r="98" spans="1:14" ht="24.6" customHeight="1" x14ac:dyDescent="0.25">
      <c r="A98" s="204" t="str">
        <f t="shared" si="11"/>
        <v xml:space="preserve"> S+8</v>
      </c>
      <c r="B98" s="40" t="s">
        <v>442</v>
      </c>
      <c r="C98" s="50">
        <v>2</v>
      </c>
      <c r="D98" s="53" t="s">
        <v>531</v>
      </c>
      <c r="E98" s="53" t="s">
        <v>285</v>
      </c>
      <c r="F98" s="53" t="s">
        <v>286</v>
      </c>
      <c r="G98" s="50" t="s">
        <v>1148</v>
      </c>
      <c r="H98" s="80" t="s">
        <v>1149</v>
      </c>
      <c r="I98" s="53" t="s">
        <v>177</v>
      </c>
      <c r="J98" s="173"/>
      <c r="K98" s="53" t="str">
        <f t="shared" si="0"/>
        <v>FSCHxx.SchdReuse</v>
      </c>
      <c r="L98" s="240" t="s">
        <v>69</v>
      </c>
      <c r="M98" s="174"/>
      <c r="N98" s="53"/>
    </row>
    <row r="99" spans="1:14" ht="24.6" customHeight="1" x14ac:dyDescent="0.25">
      <c r="A99" s="204" t="str">
        <f t="shared" si="11"/>
        <v xml:space="preserve"> S+9</v>
      </c>
      <c r="B99" s="40" t="s">
        <v>1461</v>
      </c>
      <c r="C99" s="50">
        <v>2</v>
      </c>
      <c r="D99" s="53" t="s">
        <v>540</v>
      </c>
      <c r="E99" s="53" t="s">
        <v>541</v>
      </c>
      <c r="F99" s="53" t="s">
        <v>282</v>
      </c>
      <c r="G99" s="50"/>
      <c r="H99" s="80" t="s">
        <v>1151</v>
      </c>
      <c r="I99" s="53" t="s">
        <v>1152</v>
      </c>
      <c r="J99" s="174"/>
      <c r="K99" s="53" t="str">
        <f t="shared" si="0"/>
        <v>FSCC.ActSchdRef</v>
      </c>
      <c r="L99" s="240" t="s">
        <v>69</v>
      </c>
      <c r="M99" s="174" t="s">
        <v>539</v>
      </c>
      <c r="N99" s="53" t="s">
        <v>1153</v>
      </c>
    </row>
    <row r="100" spans="1:14" x14ac:dyDescent="0.25">
      <c r="A100" s="296" t="s">
        <v>1478</v>
      </c>
      <c r="B100" s="297"/>
      <c r="C100" s="297"/>
      <c r="D100" s="297"/>
      <c r="E100" s="297"/>
      <c r="F100" s="297"/>
      <c r="G100" s="297"/>
      <c r="H100" s="297"/>
      <c r="I100" s="297"/>
      <c r="J100" s="297"/>
      <c r="K100" s="297"/>
      <c r="L100" s="298"/>
      <c r="M100" s="167"/>
      <c r="N100" s="167"/>
    </row>
    <row r="101" spans="1:14" ht="24.6" customHeight="1" x14ac:dyDescent="0.25">
      <c r="A101" s="28" t="s">
        <v>454</v>
      </c>
      <c r="B101" s="41" t="s">
        <v>1497</v>
      </c>
      <c r="C101" s="54">
        <v>1</v>
      </c>
      <c r="D101" s="42" t="s">
        <v>32</v>
      </c>
      <c r="E101" s="42" t="s">
        <v>33</v>
      </c>
      <c r="F101" s="42" t="s">
        <v>34</v>
      </c>
      <c r="G101" s="54">
        <v>2</v>
      </c>
      <c r="H101" s="42" t="s">
        <v>35</v>
      </c>
      <c r="I101" s="42" t="s">
        <v>36</v>
      </c>
      <c r="J101" s="68"/>
      <c r="K101" s="42" t="str">
        <f t="shared" ref="K101:K167" si="12">F101&amp;G101 &amp;"."&amp;H101</f>
        <v>MMXU2.TotW.range</v>
      </c>
      <c r="L101" s="241" t="s">
        <v>69</v>
      </c>
      <c r="M101" s="68"/>
      <c r="N101" s="42"/>
    </row>
    <row r="102" spans="1:14" ht="24.6" customHeight="1" x14ac:dyDescent="0.25">
      <c r="A102" s="28" t="str">
        <f t="shared" ref="A102:A113" si="13">"HM+"&amp; (ROW(A1) )</f>
        <v>HM+1</v>
      </c>
      <c r="B102" s="41" t="s">
        <v>1498</v>
      </c>
      <c r="C102" s="54">
        <v>1</v>
      </c>
      <c r="D102" s="42" t="s">
        <v>32</v>
      </c>
      <c r="E102" s="42" t="s">
        <v>33</v>
      </c>
      <c r="F102" s="42" t="s">
        <v>34</v>
      </c>
      <c r="G102" s="54">
        <v>2</v>
      </c>
      <c r="H102" s="42" t="s">
        <v>35</v>
      </c>
      <c r="I102" s="42" t="s">
        <v>36</v>
      </c>
      <c r="J102" s="68"/>
      <c r="K102" s="42" t="str">
        <f t="shared" si="12"/>
        <v>MMXU2.TotW.range</v>
      </c>
      <c r="L102" s="241" t="s">
        <v>69</v>
      </c>
      <c r="M102" s="68"/>
      <c r="N102" s="42"/>
    </row>
    <row r="103" spans="1:14" ht="24.6" customHeight="1" x14ac:dyDescent="0.25">
      <c r="A103" s="28" t="str">
        <f t="shared" si="13"/>
        <v>HM+2</v>
      </c>
      <c r="B103" s="41" t="s">
        <v>1499</v>
      </c>
      <c r="C103" s="54">
        <v>1</v>
      </c>
      <c r="D103" s="42" t="s">
        <v>32</v>
      </c>
      <c r="E103" s="42" t="s">
        <v>33</v>
      </c>
      <c r="F103" s="42" t="s">
        <v>34</v>
      </c>
      <c r="G103" s="54">
        <v>2</v>
      </c>
      <c r="H103" s="42" t="s">
        <v>37</v>
      </c>
      <c r="I103" s="42" t="s">
        <v>36</v>
      </c>
      <c r="J103" s="68"/>
      <c r="K103" s="42" t="str">
        <f t="shared" si="12"/>
        <v>MMXU2.TotVAr.range</v>
      </c>
      <c r="L103" s="241" t="s">
        <v>69</v>
      </c>
      <c r="M103" s="68"/>
      <c r="N103" s="42"/>
    </row>
    <row r="104" spans="1:14" ht="24.6" customHeight="1" x14ac:dyDescent="0.25">
      <c r="A104" s="28" t="str">
        <f t="shared" si="13"/>
        <v>HM+3</v>
      </c>
      <c r="B104" s="41" t="s">
        <v>1500</v>
      </c>
      <c r="C104" s="54">
        <v>1</v>
      </c>
      <c r="D104" s="42" t="s">
        <v>32</v>
      </c>
      <c r="E104" s="42" t="s">
        <v>33</v>
      </c>
      <c r="F104" s="42" t="s">
        <v>34</v>
      </c>
      <c r="G104" s="54">
        <v>2</v>
      </c>
      <c r="H104" s="42" t="s">
        <v>37</v>
      </c>
      <c r="I104" s="42" t="s">
        <v>36</v>
      </c>
      <c r="J104" s="68"/>
      <c r="K104" s="42" t="str">
        <f t="shared" si="12"/>
        <v>MMXU2.TotVAr.range</v>
      </c>
      <c r="L104" s="241" t="s">
        <v>69</v>
      </c>
      <c r="M104" s="68"/>
      <c r="N104" s="42"/>
    </row>
    <row r="105" spans="1:14" ht="24.6" customHeight="1" x14ac:dyDescent="0.25">
      <c r="A105" s="28" t="str">
        <f t="shared" si="13"/>
        <v>HM+4</v>
      </c>
      <c r="B105" s="41" t="s">
        <v>1501</v>
      </c>
      <c r="C105" s="54">
        <v>1</v>
      </c>
      <c r="D105" s="42" t="s">
        <v>32</v>
      </c>
      <c r="E105" s="42" t="s">
        <v>33</v>
      </c>
      <c r="F105" s="42" t="s">
        <v>34</v>
      </c>
      <c r="G105" s="54">
        <v>2</v>
      </c>
      <c r="H105" s="42" t="s">
        <v>39</v>
      </c>
      <c r="I105" s="42" t="s">
        <v>36</v>
      </c>
      <c r="J105" s="68"/>
      <c r="K105" s="42" t="str">
        <f t="shared" si="12"/>
        <v>MMXU2.TotPF.range</v>
      </c>
      <c r="L105" s="241" t="s">
        <v>69</v>
      </c>
      <c r="M105" s="68"/>
      <c r="N105" s="42"/>
    </row>
    <row r="106" spans="1:14" ht="24.6" customHeight="1" x14ac:dyDescent="0.25">
      <c r="A106" s="28" t="str">
        <f t="shared" si="13"/>
        <v>HM+5</v>
      </c>
      <c r="B106" s="41" t="s">
        <v>1502</v>
      </c>
      <c r="C106" s="54">
        <v>1</v>
      </c>
      <c r="D106" s="42" t="s">
        <v>32</v>
      </c>
      <c r="E106" s="42" t="s">
        <v>33</v>
      </c>
      <c r="F106" s="42" t="s">
        <v>34</v>
      </c>
      <c r="G106" s="54">
        <v>2</v>
      </c>
      <c r="H106" s="42" t="s">
        <v>39</v>
      </c>
      <c r="I106" s="42" t="s">
        <v>36</v>
      </c>
      <c r="J106" s="68"/>
      <c r="K106" s="42" t="str">
        <f t="shared" si="12"/>
        <v>MMXU2.TotPF.range</v>
      </c>
      <c r="L106" s="241" t="s">
        <v>69</v>
      </c>
      <c r="M106" s="68"/>
      <c r="N106" s="42"/>
    </row>
    <row r="107" spans="1:14" ht="24.6" customHeight="1" x14ac:dyDescent="0.25">
      <c r="A107" s="28" t="str">
        <f t="shared" si="13"/>
        <v>HM+6</v>
      </c>
      <c r="B107" s="41" t="s">
        <v>1503</v>
      </c>
      <c r="C107" s="54">
        <v>1</v>
      </c>
      <c r="D107" s="42" t="s">
        <v>32</v>
      </c>
      <c r="E107" s="42" t="s">
        <v>33</v>
      </c>
      <c r="F107" s="42" t="s">
        <v>34</v>
      </c>
      <c r="G107" s="54">
        <v>2</v>
      </c>
      <c r="H107" s="42" t="s">
        <v>228</v>
      </c>
      <c r="I107" s="42" t="s">
        <v>108</v>
      </c>
      <c r="J107" s="68"/>
      <c r="K107" s="42" t="str">
        <f t="shared" si="12"/>
        <v>MMXU2.PhV.PhsA.range</v>
      </c>
      <c r="L107" s="241" t="s">
        <v>69</v>
      </c>
      <c r="M107" s="68" t="s">
        <v>590</v>
      </c>
      <c r="N107" s="42"/>
    </row>
    <row r="108" spans="1:14" ht="24.6" customHeight="1" x14ac:dyDescent="0.25">
      <c r="A108" s="28" t="str">
        <f t="shared" si="13"/>
        <v>HM+7</v>
      </c>
      <c r="B108" s="41" t="s">
        <v>1504</v>
      </c>
      <c r="C108" s="54">
        <v>1</v>
      </c>
      <c r="D108" s="42" t="s">
        <v>32</v>
      </c>
      <c r="E108" s="42" t="s">
        <v>33</v>
      </c>
      <c r="F108" s="42" t="s">
        <v>34</v>
      </c>
      <c r="G108" s="54">
        <v>2</v>
      </c>
      <c r="H108" s="42" t="s">
        <v>228</v>
      </c>
      <c r="I108" s="42" t="s">
        <v>108</v>
      </c>
      <c r="J108" s="68"/>
      <c r="K108" s="42"/>
      <c r="L108" s="241" t="s">
        <v>69</v>
      </c>
      <c r="M108" s="68" t="s">
        <v>590</v>
      </c>
      <c r="N108" s="42"/>
    </row>
    <row r="109" spans="1:14" ht="24.6" customHeight="1" x14ac:dyDescent="0.25">
      <c r="A109" s="28" t="str">
        <f t="shared" si="13"/>
        <v>HM+8</v>
      </c>
      <c r="B109" s="41" t="s">
        <v>1505</v>
      </c>
      <c r="C109" s="54">
        <v>1</v>
      </c>
      <c r="D109" s="42" t="s">
        <v>32</v>
      </c>
      <c r="E109" s="42" t="s">
        <v>33</v>
      </c>
      <c r="F109" s="42" t="s">
        <v>34</v>
      </c>
      <c r="G109" s="54">
        <v>2</v>
      </c>
      <c r="H109" s="42" t="s">
        <v>229</v>
      </c>
      <c r="I109" s="42" t="s">
        <v>108</v>
      </c>
      <c r="J109" s="68"/>
      <c r="K109" s="42" t="str">
        <f t="shared" si="12"/>
        <v>MMXU2.PhV.PhsB.range</v>
      </c>
      <c r="L109" s="241" t="s">
        <v>69</v>
      </c>
      <c r="M109" s="68" t="s">
        <v>590</v>
      </c>
      <c r="N109" s="42"/>
    </row>
    <row r="110" spans="1:14" ht="24.6" customHeight="1" x14ac:dyDescent="0.25">
      <c r="A110" s="28" t="str">
        <f t="shared" si="13"/>
        <v>HM+9</v>
      </c>
      <c r="B110" s="41" t="s">
        <v>1506</v>
      </c>
      <c r="C110" s="54">
        <v>1</v>
      </c>
      <c r="D110" s="42" t="s">
        <v>32</v>
      </c>
      <c r="E110" s="42" t="s">
        <v>33</v>
      </c>
      <c r="F110" s="42" t="s">
        <v>34</v>
      </c>
      <c r="G110" s="54">
        <v>2</v>
      </c>
      <c r="H110" s="42" t="s">
        <v>229</v>
      </c>
      <c r="I110" s="42" t="s">
        <v>108</v>
      </c>
      <c r="J110" s="68"/>
      <c r="K110" s="42" t="str">
        <f t="shared" si="12"/>
        <v>MMXU2.PhV.PhsB.range</v>
      </c>
      <c r="L110" s="241" t="s">
        <v>69</v>
      </c>
      <c r="M110" s="68" t="s">
        <v>590</v>
      </c>
      <c r="N110" s="42"/>
    </row>
    <row r="111" spans="1:14" ht="24.6" customHeight="1" x14ac:dyDescent="0.25">
      <c r="A111" s="28" t="str">
        <f t="shared" si="13"/>
        <v>HM+10</v>
      </c>
      <c r="B111" s="41" t="s">
        <v>1507</v>
      </c>
      <c r="C111" s="54">
        <v>1</v>
      </c>
      <c r="D111" s="42" t="s">
        <v>32</v>
      </c>
      <c r="E111" s="42" t="s">
        <v>33</v>
      </c>
      <c r="F111" s="42" t="s">
        <v>34</v>
      </c>
      <c r="G111" s="54">
        <v>2</v>
      </c>
      <c r="H111" s="42" t="s">
        <v>230</v>
      </c>
      <c r="I111" s="42" t="s">
        <v>108</v>
      </c>
      <c r="J111" s="68"/>
      <c r="K111" s="42" t="str">
        <f t="shared" si="12"/>
        <v>MMXU2.PhV.PhsC.range</v>
      </c>
      <c r="L111" s="241" t="s">
        <v>69</v>
      </c>
      <c r="M111" s="68" t="s">
        <v>590</v>
      </c>
      <c r="N111" s="42"/>
    </row>
    <row r="112" spans="1:14" ht="24.6" customHeight="1" x14ac:dyDescent="0.25">
      <c r="A112" s="28" t="str">
        <f t="shared" si="13"/>
        <v>HM+11</v>
      </c>
      <c r="B112" s="41" t="s">
        <v>1508</v>
      </c>
      <c r="C112" s="54">
        <v>1</v>
      </c>
      <c r="D112" s="42" t="s">
        <v>32</v>
      </c>
      <c r="E112" s="42" t="s">
        <v>33</v>
      </c>
      <c r="F112" s="42" t="s">
        <v>34</v>
      </c>
      <c r="G112" s="54">
        <v>2</v>
      </c>
      <c r="H112" s="42" t="s">
        <v>230</v>
      </c>
      <c r="I112" s="42" t="s">
        <v>108</v>
      </c>
      <c r="J112" s="68"/>
      <c r="K112" s="42" t="str">
        <f t="shared" si="12"/>
        <v>MMXU2.PhV.PhsC.range</v>
      </c>
      <c r="L112" s="241" t="s">
        <v>69</v>
      </c>
      <c r="M112" s="68" t="s">
        <v>590</v>
      </c>
      <c r="N112" s="42"/>
    </row>
    <row r="113" spans="1:14" ht="24.6" customHeight="1" x14ac:dyDescent="0.25">
      <c r="A113" s="28" t="str">
        <f t="shared" si="13"/>
        <v>HM+12</v>
      </c>
      <c r="B113" s="41" t="s">
        <v>1509</v>
      </c>
      <c r="C113" s="54"/>
      <c r="D113" s="42" t="s">
        <v>378</v>
      </c>
      <c r="E113" s="42" t="s">
        <v>377</v>
      </c>
      <c r="F113" s="42" t="s">
        <v>1154</v>
      </c>
      <c r="G113" s="54"/>
      <c r="H113" s="42" t="s">
        <v>1155</v>
      </c>
      <c r="I113" s="42" t="s">
        <v>26</v>
      </c>
      <c r="J113" s="68"/>
      <c r="K113" s="42" t="str">
        <f t="shared" si="12"/>
        <v>LCCH.ChLiv</v>
      </c>
      <c r="L113" s="241" t="s">
        <v>69</v>
      </c>
      <c r="M113" s="68" t="s">
        <v>214</v>
      </c>
      <c r="N113" s="42"/>
    </row>
    <row r="114" spans="1:14" ht="42" customHeight="1" x14ac:dyDescent="0.25">
      <c r="A114" s="258" t="s">
        <v>391</v>
      </c>
      <c r="B114" s="262" t="s">
        <v>1523</v>
      </c>
      <c r="C114" s="54"/>
      <c r="D114" s="42"/>
      <c r="E114" s="42"/>
      <c r="F114" s="42"/>
      <c r="G114" s="54"/>
      <c r="H114" s="42"/>
      <c r="I114" s="42"/>
      <c r="J114" s="68"/>
      <c r="K114" s="42"/>
      <c r="L114" s="241"/>
      <c r="M114" s="68"/>
      <c r="N114" s="42"/>
    </row>
    <row r="115" spans="1:14" ht="24.6" customHeight="1" x14ac:dyDescent="0.25">
      <c r="A115" s="28" t="s">
        <v>1201</v>
      </c>
      <c r="B115" s="41" t="s">
        <v>1521</v>
      </c>
      <c r="C115" s="54">
        <v>1</v>
      </c>
      <c r="D115" s="42" t="s">
        <v>32</v>
      </c>
      <c r="E115" s="42" t="s">
        <v>33</v>
      </c>
      <c r="F115" s="42" t="s">
        <v>34</v>
      </c>
      <c r="G115" s="54">
        <v>2</v>
      </c>
      <c r="H115" s="42" t="s">
        <v>35</v>
      </c>
      <c r="I115" s="42" t="s">
        <v>36</v>
      </c>
      <c r="J115" s="68"/>
      <c r="K115" s="42" t="str">
        <f t="shared" si="12"/>
        <v>MMXU2.TotW.range</v>
      </c>
      <c r="L115" s="28"/>
      <c r="M115" s="68"/>
      <c r="N115" s="42"/>
    </row>
    <row r="116" spans="1:14" ht="24.6" customHeight="1" x14ac:dyDescent="0.25">
      <c r="A116" s="28" t="str">
        <f t="shared" ref="A116:A127" si="14">"HM+ mhbi(m-1)+" &amp; (ROW(A1) )</f>
        <v>HM+ mhbi(m-1)+1</v>
      </c>
      <c r="B116" s="41" t="s">
        <v>1510</v>
      </c>
      <c r="C116" s="54">
        <v>1</v>
      </c>
      <c r="D116" s="42" t="s">
        <v>32</v>
      </c>
      <c r="E116" s="42" t="s">
        <v>33</v>
      </c>
      <c r="F116" s="42" t="s">
        <v>34</v>
      </c>
      <c r="G116" s="54">
        <v>2</v>
      </c>
      <c r="H116" s="42" t="s">
        <v>35</v>
      </c>
      <c r="I116" s="42" t="s">
        <v>36</v>
      </c>
      <c r="J116" s="68"/>
      <c r="K116" s="42" t="str">
        <f t="shared" si="12"/>
        <v>MMXU2.TotW.range</v>
      </c>
      <c r="L116" s="28"/>
      <c r="M116" s="68"/>
      <c r="N116" s="42"/>
    </row>
    <row r="117" spans="1:14" ht="24.6" customHeight="1" x14ac:dyDescent="0.25">
      <c r="A117" s="28" t="str">
        <f t="shared" si="14"/>
        <v>HM+ mhbi(m-1)+2</v>
      </c>
      <c r="B117" s="41" t="s">
        <v>1511</v>
      </c>
      <c r="C117" s="54">
        <v>1</v>
      </c>
      <c r="D117" s="42" t="s">
        <v>32</v>
      </c>
      <c r="E117" s="42" t="s">
        <v>33</v>
      </c>
      <c r="F117" s="42" t="s">
        <v>34</v>
      </c>
      <c r="G117" s="54">
        <v>2</v>
      </c>
      <c r="H117" s="42" t="s">
        <v>37</v>
      </c>
      <c r="I117" s="42" t="s">
        <v>36</v>
      </c>
      <c r="J117" s="68"/>
      <c r="K117" s="42" t="str">
        <f>F117&amp;G117 &amp;"."&amp;H117</f>
        <v>MMXU2.TotVAr.range</v>
      </c>
      <c r="L117" s="28"/>
      <c r="M117" s="68"/>
      <c r="N117" s="42"/>
    </row>
    <row r="118" spans="1:14" ht="24.6" customHeight="1" x14ac:dyDescent="0.25">
      <c r="A118" s="28" t="str">
        <f t="shared" si="14"/>
        <v>HM+ mhbi(m-1)+3</v>
      </c>
      <c r="B118" s="41" t="s">
        <v>1512</v>
      </c>
      <c r="C118" s="54">
        <v>1</v>
      </c>
      <c r="D118" s="42" t="s">
        <v>32</v>
      </c>
      <c r="E118" s="42" t="s">
        <v>33</v>
      </c>
      <c r="F118" s="42" t="s">
        <v>34</v>
      </c>
      <c r="G118" s="54">
        <v>2</v>
      </c>
      <c r="H118" s="42" t="s">
        <v>37</v>
      </c>
      <c r="I118" s="42" t="s">
        <v>36</v>
      </c>
      <c r="J118" s="68"/>
      <c r="K118" s="42" t="str">
        <f t="shared" si="12"/>
        <v>MMXU2.TotVAr.range</v>
      </c>
      <c r="L118" s="28"/>
      <c r="M118" s="68"/>
      <c r="N118" s="42"/>
    </row>
    <row r="119" spans="1:14" ht="24.6" customHeight="1" x14ac:dyDescent="0.25">
      <c r="A119" s="28" t="str">
        <f t="shared" si="14"/>
        <v>HM+ mhbi(m-1)+4</v>
      </c>
      <c r="B119" s="41" t="s">
        <v>1513</v>
      </c>
      <c r="C119" s="54">
        <v>1</v>
      </c>
      <c r="D119" s="42" t="s">
        <v>32</v>
      </c>
      <c r="E119" s="42" t="s">
        <v>33</v>
      </c>
      <c r="F119" s="42" t="s">
        <v>34</v>
      </c>
      <c r="G119" s="54">
        <v>2</v>
      </c>
      <c r="H119" s="42" t="s">
        <v>39</v>
      </c>
      <c r="I119" s="42" t="s">
        <v>36</v>
      </c>
      <c r="J119" s="68"/>
      <c r="K119" s="42" t="str">
        <f t="shared" si="12"/>
        <v>MMXU2.TotPF.range</v>
      </c>
      <c r="L119" s="28"/>
      <c r="M119" s="68"/>
      <c r="N119" s="42"/>
    </row>
    <row r="120" spans="1:14" ht="24.6" customHeight="1" x14ac:dyDescent="0.25">
      <c r="A120" s="28" t="str">
        <f t="shared" si="14"/>
        <v>HM+ mhbi(m-1)+5</v>
      </c>
      <c r="B120" s="41" t="s">
        <v>1514</v>
      </c>
      <c r="C120" s="54">
        <v>1</v>
      </c>
      <c r="D120" s="42" t="s">
        <v>32</v>
      </c>
      <c r="E120" s="42" t="s">
        <v>33</v>
      </c>
      <c r="F120" s="42" t="s">
        <v>34</v>
      </c>
      <c r="G120" s="54">
        <v>2</v>
      </c>
      <c r="H120" s="42" t="s">
        <v>39</v>
      </c>
      <c r="I120" s="42" t="s">
        <v>36</v>
      </c>
      <c r="J120" s="68"/>
      <c r="K120" s="42"/>
      <c r="L120" s="28"/>
      <c r="M120" s="68"/>
      <c r="N120" s="42"/>
    </row>
    <row r="121" spans="1:14" ht="24.6" customHeight="1" x14ac:dyDescent="0.25">
      <c r="A121" s="28" t="str">
        <f t="shared" si="14"/>
        <v>HM+ mhbi(m-1)+6</v>
      </c>
      <c r="B121" s="41" t="s">
        <v>1515</v>
      </c>
      <c r="C121" s="54">
        <v>1</v>
      </c>
      <c r="D121" s="42" t="s">
        <v>32</v>
      </c>
      <c r="E121" s="42" t="s">
        <v>33</v>
      </c>
      <c r="F121" s="42" t="s">
        <v>34</v>
      </c>
      <c r="G121" s="54">
        <v>2</v>
      </c>
      <c r="H121" s="42" t="s">
        <v>228</v>
      </c>
      <c r="I121" s="42" t="s">
        <v>108</v>
      </c>
      <c r="J121" s="68"/>
      <c r="K121" s="42" t="str">
        <f t="shared" si="12"/>
        <v>MMXU2.PhV.PhsA.range</v>
      </c>
      <c r="L121" s="28"/>
      <c r="M121" s="68" t="s">
        <v>590</v>
      </c>
      <c r="N121" s="42"/>
    </row>
    <row r="122" spans="1:14" ht="24.6" customHeight="1" x14ac:dyDescent="0.25">
      <c r="A122" s="28" t="str">
        <f t="shared" si="14"/>
        <v>HM+ mhbi(m-1)+7</v>
      </c>
      <c r="B122" s="41" t="s">
        <v>1516</v>
      </c>
      <c r="C122" s="54">
        <v>1</v>
      </c>
      <c r="D122" s="42" t="s">
        <v>32</v>
      </c>
      <c r="E122" s="42" t="s">
        <v>33</v>
      </c>
      <c r="F122" s="42" t="s">
        <v>34</v>
      </c>
      <c r="G122" s="54">
        <v>2</v>
      </c>
      <c r="H122" s="42" t="s">
        <v>228</v>
      </c>
      <c r="I122" s="42" t="s">
        <v>108</v>
      </c>
      <c r="J122" s="68"/>
      <c r="K122" s="42" t="str">
        <f t="shared" si="12"/>
        <v>MMXU2.PhV.PhsA.range</v>
      </c>
      <c r="L122" s="28"/>
      <c r="M122" s="68" t="s">
        <v>590</v>
      </c>
      <c r="N122" s="42"/>
    </row>
    <row r="123" spans="1:14" ht="24.6" customHeight="1" x14ac:dyDescent="0.25">
      <c r="A123" s="28" t="str">
        <f t="shared" si="14"/>
        <v>HM+ mhbi(m-1)+8</v>
      </c>
      <c r="B123" s="41" t="s">
        <v>1517</v>
      </c>
      <c r="C123" s="54">
        <v>1</v>
      </c>
      <c r="D123" s="42" t="s">
        <v>32</v>
      </c>
      <c r="E123" s="42" t="s">
        <v>33</v>
      </c>
      <c r="F123" s="42" t="s">
        <v>34</v>
      </c>
      <c r="G123" s="54">
        <v>2</v>
      </c>
      <c r="H123" s="42" t="s">
        <v>229</v>
      </c>
      <c r="I123" s="42" t="s">
        <v>108</v>
      </c>
      <c r="J123" s="68"/>
      <c r="K123" s="42" t="str">
        <f t="shared" si="12"/>
        <v>MMXU2.PhV.PhsB.range</v>
      </c>
      <c r="L123" s="28"/>
      <c r="M123" s="68" t="s">
        <v>590</v>
      </c>
      <c r="N123" s="42"/>
    </row>
    <row r="124" spans="1:14" ht="24.6" customHeight="1" x14ac:dyDescent="0.25">
      <c r="A124" s="28" t="str">
        <f t="shared" si="14"/>
        <v>HM+ mhbi(m-1)+9</v>
      </c>
      <c r="B124" s="41" t="s">
        <v>1518</v>
      </c>
      <c r="C124" s="54">
        <v>1</v>
      </c>
      <c r="D124" s="42" t="s">
        <v>32</v>
      </c>
      <c r="E124" s="42" t="s">
        <v>33</v>
      </c>
      <c r="F124" s="42" t="s">
        <v>34</v>
      </c>
      <c r="G124" s="54">
        <v>2</v>
      </c>
      <c r="H124" s="42" t="s">
        <v>229</v>
      </c>
      <c r="I124" s="42" t="s">
        <v>108</v>
      </c>
      <c r="J124" s="68"/>
      <c r="K124" s="42" t="str">
        <f t="shared" si="12"/>
        <v>MMXU2.PhV.PhsB.range</v>
      </c>
      <c r="L124" s="28"/>
      <c r="M124" s="68" t="s">
        <v>590</v>
      </c>
      <c r="N124" s="42"/>
    </row>
    <row r="125" spans="1:14" ht="24.6" customHeight="1" x14ac:dyDescent="0.25">
      <c r="A125" s="28" t="str">
        <f t="shared" si="14"/>
        <v>HM+ mhbi(m-1)+10</v>
      </c>
      <c r="B125" s="41" t="s">
        <v>1519</v>
      </c>
      <c r="C125" s="54">
        <v>1</v>
      </c>
      <c r="D125" s="42" t="s">
        <v>32</v>
      </c>
      <c r="E125" s="42" t="s">
        <v>33</v>
      </c>
      <c r="F125" s="42" t="s">
        <v>34</v>
      </c>
      <c r="G125" s="54">
        <v>2</v>
      </c>
      <c r="H125" s="42" t="s">
        <v>230</v>
      </c>
      <c r="I125" s="42" t="s">
        <v>108</v>
      </c>
      <c r="J125" s="68"/>
      <c r="K125" s="42" t="str">
        <f t="shared" si="12"/>
        <v>MMXU2.PhV.PhsC.range</v>
      </c>
      <c r="L125" s="28"/>
      <c r="M125" s="68" t="s">
        <v>590</v>
      </c>
      <c r="N125" s="42"/>
    </row>
    <row r="126" spans="1:14" ht="24.6" customHeight="1" x14ac:dyDescent="0.25">
      <c r="A126" s="28" t="str">
        <f t="shared" si="14"/>
        <v>HM+ mhbi(m-1)+11</v>
      </c>
      <c r="B126" s="41" t="s">
        <v>1520</v>
      </c>
      <c r="C126" s="54">
        <v>1</v>
      </c>
      <c r="D126" s="42" t="s">
        <v>32</v>
      </c>
      <c r="E126" s="42" t="s">
        <v>33</v>
      </c>
      <c r="F126" s="42" t="s">
        <v>34</v>
      </c>
      <c r="G126" s="54">
        <v>2</v>
      </c>
      <c r="H126" s="42" t="s">
        <v>230</v>
      </c>
      <c r="I126" s="42" t="s">
        <v>108</v>
      </c>
      <c r="J126" s="68"/>
      <c r="K126" s="42" t="str">
        <f t="shared" si="12"/>
        <v>MMXU2.PhV.PhsC.range</v>
      </c>
      <c r="L126" s="28"/>
      <c r="M126" s="68" t="s">
        <v>590</v>
      </c>
      <c r="N126" s="42"/>
    </row>
    <row r="127" spans="1:14" ht="24.6" customHeight="1" x14ac:dyDescent="0.25">
      <c r="A127" s="28" t="str">
        <f t="shared" si="14"/>
        <v>HM+ mhbi(m-1)+12</v>
      </c>
      <c r="B127" s="41" t="s">
        <v>392</v>
      </c>
      <c r="C127" s="54"/>
      <c r="D127" s="42" t="s">
        <v>378</v>
      </c>
      <c r="E127" s="42" t="s">
        <v>377</v>
      </c>
      <c r="F127" s="42" t="s">
        <v>1154</v>
      </c>
      <c r="G127" s="54"/>
      <c r="H127" s="42" t="s">
        <v>1155</v>
      </c>
      <c r="I127" s="42" t="s">
        <v>26</v>
      </c>
      <c r="J127" s="68"/>
      <c r="K127" s="42" t="str">
        <f t="shared" si="12"/>
        <v>LCCH.ChLiv</v>
      </c>
      <c r="L127" s="28"/>
      <c r="M127" s="68" t="s">
        <v>214</v>
      </c>
      <c r="N127" s="42"/>
    </row>
    <row r="128" spans="1:14" x14ac:dyDescent="0.25">
      <c r="A128" s="296" t="s">
        <v>1479</v>
      </c>
      <c r="B128" s="297"/>
      <c r="C128" s="297"/>
      <c r="D128" s="297"/>
      <c r="E128" s="297"/>
      <c r="F128" s="297"/>
      <c r="G128" s="297"/>
      <c r="H128" s="297"/>
      <c r="I128" s="297"/>
      <c r="J128" s="297"/>
      <c r="K128" s="297"/>
      <c r="L128" s="298"/>
      <c r="M128" s="167"/>
      <c r="N128" s="176"/>
    </row>
    <row r="129" spans="1:14" ht="24.6" customHeight="1" x14ac:dyDescent="0.25">
      <c r="A129" s="28" t="s">
        <v>1751</v>
      </c>
      <c r="B129" s="65" t="s">
        <v>1820</v>
      </c>
      <c r="C129" s="66"/>
      <c r="D129" s="67" t="s">
        <v>1822</v>
      </c>
      <c r="E129" s="67" t="s">
        <v>1823</v>
      </c>
      <c r="F129" s="67"/>
      <c r="G129" s="66"/>
      <c r="H129" s="42" t="s">
        <v>605</v>
      </c>
      <c r="I129" s="67"/>
      <c r="J129" s="67"/>
      <c r="K129" s="42" t="str">
        <f t="shared" si="12"/>
        <v>.GeStatSSL</v>
      </c>
      <c r="L129" s="241" t="s">
        <v>69</v>
      </c>
      <c r="M129" s="68" t="s">
        <v>376</v>
      </c>
      <c r="N129" s="177" t="s">
        <v>1156</v>
      </c>
    </row>
    <row r="130" spans="1:14" ht="24.6" customHeight="1" x14ac:dyDescent="0.25">
      <c r="A130" s="28" t="str">
        <f>"HDU +" &amp; (ROW(A1) )</f>
        <v>HDU +1</v>
      </c>
      <c r="B130" s="65" t="s">
        <v>900</v>
      </c>
      <c r="C130" s="66"/>
      <c r="D130" s="42" t="s">
        <v>373</v>
      </c>
      <c r="E130" s="42" t="s">
        <v>379</v>
      </c>
      <c r="F130" s="67" t="s">
        <v>1161</v>
      </c>
      <c r="G130" s="66"/>
      <c r="H130" s="67" t="s">
        <v>1162</v>
      </c>
      <c r="I130" s="67" t="s">
        <v>26</v>
      </c>
      <c r="J130" s="67"/>
      <c r="K130" s="42" t="str">
        <f t="shared" si="12"/>
        <v>CALH.GrAlm</v>
      </c>
      <c r="L130" s="241" t="s">
        <v>69</v>
      </c>
      <c r="M130" s="68" t="s">
        <v>376</v>
      </c>
      <c r="N130" s="177" t="s">
        <v>1164</v>
      </c>
    </row>
    <row r="131" spans="1:14" ht="24.6" customHeight="1" x14ac:dyDescent="0.25">
      <c r="A131" s="28" t="str">
        <f>"HDU +" &amp; (ROW(A2) )</f>
        <v>HDU +2</v>
      </c>
      <c r="B131" s="65" t="s">
        <v>901</v>
      </c>
      <c r="C131" s="66"/>
      <c r="D131" s="42" t="s">
        <v>374</v>
      </c>
      <c r="E131" s="42" t="s">
        <v>380</v>
      </c>
      <c r="F131" s="67" t="s">
        <v>1161</v>
      </c>
      <c r="G131" s="66"/>
      <c r="H131" s="67" t="s">
        <v>1162</v>
      </c>
      <c r="I131" s="67" t="s">
        <v>26</v>
      </c>
      <c r="J131" s="67"/>
      <c r="K131" s="42" t="str">
        <f t="shared" si="12"/>
        <v>CALH.GrAlm</v>
      </c>
      <c r="L131" s="241" t="s">
        <v>69</v>
      </c>
      <c r="M131" s="68" t="s">
        <v>376</v>
      </c>
      <c r="N131" s="177"/>
    </row>
    <row r="132" spans="1:14" ht="24.6" customHeight="1" x14ac:dyDescent="0.25">
      <c r="A132" s="28" t="str">
        <f>"HDU +" &amp; (ROW(A3) )</f>
        <v>HDU +3</v>
      </c>
      <c r="B132" s="65" t="s">
        <v>917</v>
      </c>
      <c r="C132" s="66"/>
      <c r="D132" s="42" t="s">
        <v>375</v>
      </c>
      <c r="E132" s="42" t="s">
        <v>381</v>
      </c>
      <c r="F132" s="67" t="s">
        <v>1161</v>
      </c>
      <c r="G132" s="66"/>
      <c r="H132" s="67" t="s">
        <v>1162</v>
      </c>
      <c r="I132" s="67" t="s">
        <v>26</v>
      </c>
      <c r="J132" s="67"/>
      <c r="K132" s="42" t="str">
        <f t="shared" si="12"/>
        <v>CALH.GrAlm</v>
      </c>
      <c r="L132" s="241" t="s">
        <v>69</v>
      </c>
      <c r="M132" s="68" t="s">
        <v>376</v>
      </c>
      <c r="N132" s="177"/>
    </row>
    <row r="133" spans="1:14" ht="42" customHeight="1" x14ac:dyDescent="0.25">
      <c r="A133" s="258" t="s">
        <v>391</v>
      </c>
      <c r="B133" s="262" t="s">
        <v>1522</v>
      </c>
      <c r="C133" s="66"/>
      <c r="D133" s="67"/>
      <c r="E133" s="67"/>
      <c r="F133" s="67"/>
      <c r="G133" s="66"/>
      <c r="H133" s="42"/>
      <c r="I133" s="67"/>
      <c r="J133" s="67"/>
      <c r="K133" s="42" t="str">
        <f t="shared" si="12"/>
        <v>.</v>
      </c>
      <c r="L133" s="28"/>
      <c r="M133" s="67"/>
      <c r="N133" s="67"/>
    </row>
    <row r="134" spans="1:14" ht="24.6" customHeight="1" x14ac:dyDescent="0.25">
      <c r="A134" s="28" t="s">
        <v>1755</v>
      </c>
      <c r="B134" s="65" t="s">
        <v>1821</v>
      </c>
      <c r="C134" s="66"/>
      <c r="D134" s="67" t="s">
        <v>1822</v>
      </c>
      <c r="E134" s="67" t="s">
        <v>1823</v>
      </c>
      <c r="F134" s="67"/>
      <c r="G134" s="66"/>
      <c r="H134" s="42" t="s">
        <v>606</v>
      </c>
      <c r="I134" s="67"/>
      <c r="J134" s="67"/>
      <c r="K134" s="42" t="str">
        <f t="shared" si="12"/>
        <v>.GeModSSL</v>
      </c>
      <c r="L134" s="28"/>
      <c r="M134" s="68" t="s">
        <v>376</v>
      </c>
      <c r="N134" s="67"/>
    </row>
    <row r="135" spans="1:14" ht="24.6" customHeight="1" x14ac:dyDescent="0.25">
      <c r="A135" s="28" t="str">
        <f>"HDU + duhbi(e-1)+" &amp; (ROW(A1) )</f>
        <v>HDU + duhbi(e-1)+1</v>
      </c>
      <c r="B135" s="65" t="s">
        <v>1524</v>
      </c>
      <c r="C135" s="66"/>
      <c r="D135" s="42" t="s">
        <v>373</v>
      </c>
      <c r="E135" s="42" t="s">
        <v>379</v>
      </c>
      <c r="F135" s="67" t="s">
        <v>1161</v>
      </c>
      <c r="G135" s="66"/>
      <c r="H135" s="67" t="s">
        <v>1162</v>
      </c>
      <c r="I135" s="67" t="s">
        <v>26</v>
      </c>
      <c r="J135" s="67"/>
      <c r="K135" s="42" t="str">
        <f t="shared" si="12"/>
        <v>CALH.GrAlm</v>
      </c>
      <c r="L135" s="28"/>
      <c r="M135" s="68" t="s">
        <v>376</v>
      </c>
      <c r="N135" s="67"/>
    </row>
    <row r="136" spans="1:14" ht="24.6" customHeight="1" x14ac:dyDescent="0.25">
      <c r="A136" s="28" t="str">
        <f>"HDU + duhbi(e-1)+" &amp; (ROW(A2) )</f>
        <v>HDU + duhbi(e-1)+2</v>
      </c>
      <c r="B136" s="65" t="s">
        <v>1525</v>
      </c>
      <c r="C136" s="66"/>
      <c r="D136" s="42" t="s">
        <v>374</v>
      </c>
      <c r="E136" s="42" t="s">
        <v>380</v>
      </c>
      <c r="F136" s="67" t="s">
        <v>1161</v>
      </c>
      <c r="G136" s="66"/>
      <c r="H136" s="67" t="s">
        <v>1162</v>
      </c>
      <c r="I136" s="67" t="s">
        <v>26</v>
      </c>
      <c r="J136" s="67"/>
      <c r="K136" s="42" t="str">
        <f t="shared" si="12"/>
        <v>CALH.GrAlm</v>
      </c>
      <c r="L136" s="28"/>
      <c r="M136" s="68" t="s">
        <v>376</v>
      </c>
      <c r="N136" s="67"/>
    </row>
    <row r="137" spans="1:14" ht="24.6" customHeight="1" x14ac:dyDescent="0.25">
      <c r="A137" s="28" t="str">
        <f>"HDU + duhbi(e-1)+" &amp; (ROW(A3) )</f>
        <v>HDU + duhbi(e-1)+3</v>
      </c>
      <c r="B137" s="65" t="s">
        <v>1526</v>
      </c>
      <c r="C137" s="66"/>
      <c r="D137" s="42" t="s">
        <v>375</v>
      </c>
      <c r="E137" s="42" t="s">
        <v>381</v>
      </c>
      <c r="F137" s="67" t="s">
        <v>1161</v>
      </c>
      <c r="G137" s="66"/>
      <c r="H137" s="67" t="s">
        <v>1162</v>
      </c>
      <c r="I137" s="67" t="s">
        <v>26</v>
      </c>
      <c r="J137" s="67"/>
      <c r="K137" s="42" t="str">
        <f t="shared" si="12"/>
        <v>CALH.GrAlm</v>
      </c>
      <c r="L137" s="28"/>
      <c r="M137" s="68" t="s">
        <v>376</v>
      </c>
      <c r="N137" s="67"/>
    </row>
    <row r="138" spans="1:14" x14ac:dyDescent="0.25">
      <c r="A138" s="296" t="s">
        <v>1480</v>
      </c>
      <c r="B138" s="297"/>
      <c r="C138" s="297"/>
      <c r="D138" s="297"/>
      <c r="E138" s="297"/>
      <c r="F138" s="297"/>
      <c r="G138" s="297"/>
      <c r="H138" s="297"/>
      <c r="I138" s="297"/>
      <c r="J138" s="297"/>
      <c r="K138" s="297"/>
      <c r="L138" s="298"/>
      <c r="M138" s="167"/>
      <c r="N138" s="167"/>
    </row>
    <row r="139" spans="1:14" ht="24.6" customHeight="1" x14ac:dyDescent="0.25">
      <c r="A139" s="28" t="s">
        <v>1752</v>
      </c>
      <c r="B139" s="41" t="s">
        <v>959</v>
      </c>
      <c r="C139" s="54">
        <v>1</v>
      </c>
      <c r="D139" s="42" t="s">
        <v>32</v>
      </c>
      <c r="E139" s="42" t="s">
        <v>33</v>
      </c>
      <c r="F139" s="42" t="s">
        <v>34</v>
      </c>
      <c r="G139" s="54">
        <v>1</v>
      </c>
      <c r="H139" s="42" t="s">
        <v>35</v>
      </c>
      <c r="I139" s="42" t="s">
        <v>36</v>
      </c>
      <c r="J139" s="68"/>
      <c r="K139" s="42" t="str">
        <f t="shared" si="12"/>
        <v>MMXU1.TotW.range</v>
      </c>
      <c r="L139" s="241" t="s">
        <v>69</v>
      </c>
      <c r="M139" s="68"/>
      <c r="N139" s="42"/>
    </row>
    <row r="140" spans="1:14" ht="24.6" customHeight="1" x14ac:dyDescent="0.25">
      <c r="A140" s="28" t="str">
        <f t="shared" ref="A140:A163" si="15">"HI+" &amp; (ROW(A1) )</f>
        <v>HI+1</v>
      </c>
      <c r="B140" s="41" t="s">
        <v>960</v>
      </c>
      <c r="C140" s="54">
        <v>1</v>
      </c>
      <c r="D140" s="42" t="s">
        <v>32</v>
      </c>
      <c r="E140" s="42" t="s">
        <v>33</v>
      </c>
      <c r="F140" s="42" t="s">
        <v>34</v>
      </c>
      <c r="G140" s="54">
        <v>1</v>
      </c>
      <c r="H140" s="42" t="s">
        <v>35</v>
      </c>
      <c r="I140" s="42" t="s">
        <v>36</v>
      </c>
      <c r="J140" s="68"/>
      <c r="K140" s="42" t="str">
        <f t="shared" si="12"/>
        <v>MMXU1.TotW.range</v>
      </c>
      <c r="L140" s="241" t="s">
        <v>69</v>
      </c>
      <c r="M140" s="68"/>
      <c r="N140" s="42"/>
    </row>
    <row r="141" spans="1:14" ht="24.6" customHeight="1" x14ac:dyDescent="0.25">
      <c r="A141" s="28" t="str">
        <f t="shared" si="15"/>
        <v>HI+2</v>
      </c>
      <c r="B141" s="41" t="s">
        <v>961</v>
      </c>
      <c r="C141" s="54">
        <v>1</v>
      </c>
      <c r="D141" s="42" t="s">
        <v>32</v>
      </c>
      <c r="E141" s="42" t="s">
        <v>33</v>
      </c>
      <c r="F141" s="42" t="s">
        <v>34</v>
      </c>
      <c r="G141" s="54">
        <v>1</v>
      </c>
      <c r="H141" s="42" t="s">
        <v>37</v>
      </c>
      <c r="I141" s="42" t="s">
        <v>36</v>
      </c>
      <c r="J141" s="68"/>
      <c r="K141" s="42"/>
      <c r="L141" s="241" t="s">
        <v>69</v>
      </c>
      <c r="M141" s="68"/>
      <c r="N141" s="42"/>
    </row>
    <row r="142" spans="1:14" ht="24.6" customHeight="1" x14ac:dyDescent="0.25">
      <c r="A142" s="28" t="str">
        <f t="shared" si="15"/>
        <v>HI+3</v>
      </c>
      <c r="B142" s="41" t="s">
        <v>962</v>
      </c>
      <c r="C142" s="54">
        <v>1</v>
      </c>
      <c r="D142" s="42" t="s">
        <v>32</v>
      </c>
      <c r="E142" s="42" t="s">
        <v>33</v>
      </c>
      <c r="F142" s="42" t="s">
        <v>34</v>
      </c>
      <c r="G142" s="54">
        <v>1</v>
      </c>
      <c r="H142" s="42" t="s">
        <v>37</v>
      </c>
      <c r="I142" s="42" t="s">
        <v>36</v>
      </c>
      <c r="J142" s="68"/>
      <c r="K142" s="42" t="str">
        <f t="shared" si="12"/>
        <v>MMXU1.TotVAr.range</v>
      </c>
      <c r="L142" s="241" t="s">
        <v>69</v>
      </c>
      <c r="M142" s="68"/>
      <c r="N142" s="42"/>
    </row>
    <row r="143" spans="1:14" ht="24.6" customHeight="1" x14ac:dyDescent="0.25">
      <c r="A143" s="28" t="str">
        <f t="shared" si="15"/>
        <v>HI+4</v>
      </c>
      <c r="B143" s="41" t="s">
        <v>963</v>
      </c>
      <c r="C143" s="54">
        <v>1</v>
      </c>
      <c r="D143" s="42" t="s">
        <v>32</v>
      </c>
      <c r="E143" s="42" t="s">
        <v>33</v>
      </c>
      <c r="F143" s="42" t="s">
        <v>34</v>
      </c>
      <c r="G143" s="54">
        <v>1</v>
      </c>
      <c r="H143" s="42" t="s">
        <v>38</v>
      </c>
      <c r="I143" s="42" t="s">
        <v>36</v>
      </c>
      <c r="J143" s="68"/>
      <c r="K143" s="42" t="str">
        <f t="shared" si="12"/>
        <v>MMXU1.Hz.range</v>
      </c>
      <c r="L143" s="241" t="s">
        <v>69</v>
      </c>
      <c r="M143" s="68"/>
      <c r="N143" s="42"/>
    </row>
    <row r="144" spans="1:14" ht="24.6" customHeight="1" x14ac:dyDescent="0.25">
      <c r="A144" s="28" t="str">
        <f t="shared" si="15"/>
        <v>HI+5</v>
      </c>
      <c r="B144" s="41" t="s">
        <v>964</v>
      </c>
      <c r="C144" s="54">
        <v>1</v>
      </c>
      <c r="D144" s="42" t="s">
        <v>32</v>
      </c>
      <c r="E144" s="42" t="s">
        <v>33</v>
      </c>
      <c r="F144" s="42" t="s">
        <v>34</v>
      </c>
      <c r="G144" s="54">
        <v>1</v>
      </c>
      <c r="H144" s="42" t="s">
        <v>38</v>
      </c>
      <c r="I144" s="42" t="s">
        <v>36</v>
      </c>
      <c r="J144" s="68"/>
      <c r="K144" s="42" t="str">
        <f t="shared" si="12"/>
        <v>MMXU1.Hz.range</v>
      </c>
      <c r="L144" s="241" t="s">
        <v>69</v>
      </c>
      <c r="M144" s="68"/>
      <c r="N144" s="42"/>
    </row>
    <row r="145" spans="1:14" ht="24.6" customHeight="1" x14ac:dyDescent="0.25">
      <c r="A145" s="28" t="str">
        <f t="shared" si="15"/>
        <v>HI+6</v>
      </c>
      <c r="B145" s="41" t="s">
        <v>965</v>
      </c>
      <c r="C145" s="54">
        <v>1</v>
      </c>
      <c r="D145" s="42" t="s">
        <v>32</v>
      </c>
      <c r="E145" s="42" t="s">
        <v>33</v>
      </c>
      <c r="F145" s="42" t="s">
        <v>40</v>
      </c>
      <c r="G145" s="54">
        <v>1</v>
      </c>
      <c r="H145" s="42" t="s">
        <v>41</v>
      </c>
      <c r="I145" s="42" t="s">
        <v>36</v>
      </c>
      <c r="J145" s="68"/>
      <c r="K145" s="42" t="str">
        <f t="shared" si="12"/>
        <v>MMDC1.Watt.range</v>
      </c>
      <c r="L145" s="241" t="s">
        <v>69</v>
      </c>
      <c r="M145" s="68"/>
      <c r="N145" s="42"/>
    </row>
    <row r="146" spans="1:14" ht="24.6" customHeight="1" x14ac:dyDescent="0.25">
      <c r="A146" s="28" t="str">
        <f t="shared" si="15"/>
        <v>HI+7</v>
      </c>
      <c r="B146" s="41" t="s">
        <v>966</v>
      </c>
      <c r="C146" s="54">
        <v>1</v>
      </c>
      <c r="D146" s="42" t="s">
        <v>32</v>
      </c>
      <c r="E146" s="42" t="s">
        <v>33</v>
      </c>
      <c r="F146" s="42" t="s">
        <v>40</v>
      </c>
      <c r="G146" s="54">
        <v>1</v>
      </c>
      <c r="H146" s="42" t="s">
        <v>41</v>
      </c>
      <c r="I146" s="42" t="s">
        <v>36</v>
      </c>
      <c r="J146" s="68"/>
      <c r="K146" s="42" t="str">
        <f t="shared" si="12"/>
        <v>MMDC1.Watt.range</v>
      </c>
      <c r="L146" s="241" t="s">
        <v>69</v>
      </c>
      <c r="M146" s="68"/>
      <c r="N146" s="42"/>
    </row>
    <row r="147" spans="1:14" ht="24.6" customHeight="1" x14ac:dyDescent="0.25">
      <c r="A147" s="28" t="str">
        <f t="shared" si="15"/>
        <v>HI+8</v>
      </c>
      <c r="B147" s="41" t="s">
        <v>967</v>
      </c>
      <c r="C147" s="54">
        <v>1</v>
      </c>
      <c r="D147" s="42" t="s">
        <v>32</v>
      </c>
      <c r="E147" s="42" t="s">
        <v>33</v>
      </c>
      <c r="F147" s="42" t="s">
        <v>40</v>
      </c>
      <c r="G147" s="54">
        <v>1</v>
      </c>
      <c r="H147" s="42" t="s">
        <v>42</v>
      </c>
      <c r="I147" s="42" t="s">
        <v>36</v>
      </c>
      <c r="J147" s="68"/>
      <c r="K147" s="42"/>
      <c r="L147" s="241" t="s">
        <v>69</v>
      </c>
      <c r="M147" s="68"/>
      <c r="N147" s="42"/>
    </row>
    <row r="148" spans="1:14" ht="24.6" customHeight="1" x14ac:dyDescent="0.25">
      <c r="A148" s="28" t="str">
        <f t="shared" si="15"/>
        <v>HI+9</v>
      </c>
      <c r="B148" s="41" t="s">
        <v>968</v>
      </c>
      <c r="C148" s="54">
        <v>1</v>
      </c>
      <c r="D148" s="42" t="s">
        <v>32</v>
      </c>
      <c r="E148" s="42" t="s">
        <v>33</v>
      </c>
      <c r="F148" s="42" t="s">
        <v>40</v>
      </c>
      <c r="G148" s="54">
        <v>1</v>
      </c>
      <c r="H148" s="42" t="s">
        <v>42</v>
      </c>
      <c r="I148" s="42" t="s">
        <v>36</v>
      </c>
      <c r="J148" s="68"/>
      <c r="K148" s="42" t="str">
        <f t="shared" si="12"/>
        <v>MMDC1.Amp.range</v>
      </c>
      <c r="L148" s="241" t="s">
        <v>69</v>
      </c>
      <c r="M148" s="68"/>
      <c r="N148" s="42"/>
    </row>
    <row r="149" spans="1:14" ht="24.6" customHeight="1" x14ac:dyDescent="0.25">
      <c r="A149" s="28" t="str">
        <f t="shared" si="15"/>
        <v>HI+10</v>
      </c>
      <c r="B149" s="41" t="s">
        <v>969</v>
      </c>
      <c r="C149" s="54">
        <v>1</v>
      </c>
      <c r="D149" s="42" t="s">
        <v>32</v>
      </c>
      <c r="E149" s="42" t="s">
        <v>33</v>
      </c>
      <c r="F149" s="42" t="s">
        <v>40</v>
      </c>
      <c r="G149" s="54">
        <v>1</v>
      </c>
      <c r="H149" s="42" t="s">
        <v>43</v>
      </c>
      <c r="I149" s="42" t="s">
        <v>36</v>
      </c>
      <c r="J149" s="68"/>
      <c r="K149" s="42" t="str">
        <f t="shared" si="12"/>
        <v>MMDC1.Vol.range</v>
      </c>
      <c r="L149" s="241" t="s">
        <v>69</v>
      </c>
      <c r="M149" s="68"/>
      <c r="N149" s="42"/>
    </row>
    <row r="150" spans="1:14" ht="24.6" customHeight="1" x14ac:dyDescent="0.25">
      <c r="A150" s="28" t="str">
        <f t="shared" si="15"/>
        <v>HI+11</v>
      </c>
      <c r="B150" s="41" t="s">
        <v>970</v>
      </c>
      <c r="C150" s="54">
        <v>1</v>
      </c>
      <c r="D150" s="42" t="s">
        <v>32</v>
      </c>
      <c r="E150" s="42" t="s">
        <v>33</v>
      </c>
      <c r="F150" s="42" t="s">
        <v>40</v>
      </c>
      <c r="G150" s="54">
        <v>1</v>
      </c>
      <c r="H150" s="42" t="s">
        <v>43</v>
      </c>
      <c r="I150" s="42" t="s">
        <v>36</v>
      </c>
      <c r="J150" s="68"/>
      <c r="K150" s="42" t="str">
        <f t="shared" si="12"/>
        <v>MMDC1.Vol.range</v>
      </c>
      <c r="L150" s="241" t="s">
        <v>69</v>
      </c>
      <c r="M150" s="68" t="s">
        <v>193</v>
      </c>
      <c r="N150" s="42"/>
    </row>
    <row r="151" spans="1:14" ht="24.6" customHeight="1" x14ac:dyDescent="0.25">
      <c r="A151" s="28" t="str">
        <f t="shared" si="15"/>
        <v>HI+12</v>
      </c>
      <c r="B151" s="41" t="s">
        <v>971</v>
      </c>
      <c r="C151" s="54">
        <v>1</v>
      </c>
      <c r="D151" s="42" t="s">
        <v>180</v>
      </c>
      <c r="E151" s="42" t="s">
        <v>179</v>
      </c>
      <c r="F151" s="42" t="s">
        <v>138</v>
      </c>
      <c r="G151" s="54">
        <v>1</v>
      </c>
      <c r="H151" s="42" t="s">
        <v>178</v>
      </c>
      <c r="I151" s="42" t="s">
        <v>177</v>
      </c>
      <c r="J151" s="68" t="s">
        <v>173</v>
      </c>
      <c r="K151" s="42" t="str">
        <f t="shared" si="12"/>
        <v>DRCT1.PFExt</v>
      </c>
      <c r="L151" s="241" t="s">
        <v>69</v>
      </c>
      <c r="M151" s="68" t="s">
        <v>181</v>
      </c>
      <c r="N151" s="42" t="s">
        <v>231</v>
      </c>
    </row>
    <row r="152" spans="1:14" ht="24.6" customHeight="1" x14ac:dyDescent="0.25">
      <c r="A152" s="28" t="str">
        <f t="shared" si="15"/>
        <v>HI+13</v>
      </c>
      <c r="B152" s="29" t="s">
        <v>1009</v>
      </c>
      <c r="C152" s="55"/>
      <c r="D152" s="68" t="s">
        <v>32</v>
      </c>
      <c r="E152" s="42" t="s">
        <v>33</v>
      </c>
      <c r="F152" s="68"/>
      <c r="G152" s="55"/>
      <c r="H152" s="42" t="s">
        <v>607</v>
      </c>
      <c r="I152" s="68"/>
      <c r="J152" s="68"/>
      <c r="K152" s="42" t="str">
        <f t="shared" si="12"/>
        <v>.#SClosedIIC</v>
      </c>
      <c r="L152" s="241" t="s">
        <v>69</v>
      </c>
      <c r="M152" s="68" t="s">
        <v>445</v>
      </c>
      <c r="N152" s="42" t="s">
        <v>1160</v>
      </c>
    </row>
    <row r="153" spans="1:14" ht="24.6" customHeight="1" x14ac:dyDescent="0.25">
      <c r="A153" s="28" t="str">
        <f t="shared" si="15"/>
        <v>HI+14</v>
      </c>
      <c r="B153" s="29" t="s">
        <v>1010</v>
      </c>
      <c r="C153" s="55"/>
      <c r="D153" s="68" t="s">
        <v>32</v>
      </c>
      <c r="E153" s="42" t="s">
        <v>33</v>
      </c>
      <c r="F153" s="68"/>
      <c r="G153" s="55"/>
      <c r="H153" s="42" t="s">
        <v>608</v>
      </c>
      <c r="I153" s="68"/>
      <c r="J153" s="68"/>
      <c r="K153" s="42" t="str">
        <f>F153&amp;G153 &amp;"."&amp;H153</f>
        <v>.#SAlarGGF</v>
      </c>
      <c r="L153" s="241" t="s">
        <v>69</v>
      </c>
      <c r="M153" s="68" t="s">
        <v>445</v>
      </c>
      <c r="N153" s="42" t="s">
        <v>1160</v>
      </c>
    </row>
    <row r="154" spans="1:14" ht="24.6" customHeight="1" x14ac:dyDescent="0.25">
      <c r="A154" s="28" t="str">
        <f t="shared" si="15"/>
        <v>HI+15</v>
      </c>
      <c r="B154" s="29" t="s">
        <v>1529</v>
      </c>
      <c r="C154" s="55"/>
      <c r="D154" s="68" t="s">
        <v>32</v>
      </c>
      <c r="E154" s="42" t="s">
        <v>33</v>
      </c>
      <c r="F154" s="68" t="s">
        <v>40</v>
      </c>
      <c r="G154" s="55"/>
      <c r="H154" s="42" t="s">
        <v>43</v>
      </c>
      <c r="I154" s="68" t="s">
        <v>36</v>
      </c>
      <c r="J154" s="68"/>
      <c r="K154" s="42" t="str">
        <f t="shared" si="12"/>
        <v>MMDC.Vol.range</v>
      </c>
      <c r="L154" s="241" t="s">
        <v>69</v>
      </c>
      <c r="M154" s="68" t="s">
        <v>445</v>
      </c>
      <c r="N154" s="42"/>
    </row>
    <row r="155" spans="1:14" ht="24.6" customHeight="1" x14ac:dyDescent="0.25">
      <c r="A155" s="28" t="str">
        <f t="shared" si="15"/>
        <v>HI+16</v>
      </c>
      <c r="B155" s="29" t="s">
        <v>1530</v>
      </c>
      <c r="C155" s="55"/>
      <c r="D155" s="68" t="s">
        <v>32</v>
      </c>
      <c r="E155" s="42" t="s">
        <v>33</v>
      </c>
      <c r="F155" s="68" t="s">
        <v>40</v>
      </c>
      <c r="G155" s="55"/>
      <c r="H155" s="42" t="s">
        <v>43</v>
      </c>
      <c r="I155" s="68" t="s">
        <v>36</v>
      </c>
      <c r="J155" s="68"/>
      <c r="K155" s="42" t="str">
        <f t="shared" si="12"/>
        <v>MMDC.Vol.range</v>
      </c>
      <c r="L155" s="241" t="s">
        <v>69</v>
      </c>
      <c r="M155" s="68" t="s">
        <v>448</v>
      </c>
      <c r="N155" s="42"/>
    </row>
    <row r="156" spans="1:14" ht="24.6" customHeight="1" x14ac:dyDescent="0.25">
      <c r="A156" s="28" t="str">
        <f t="shared" si="15"/>
        <v>HI+17</v>
      </c>
      <c r="B156" s="29" t="s">
        <v>1531</v>
      </c>
      <c r="C156" s="55"/>
      <c r="D156" s="68" t="s">
        <v>32</v>
      </c>
      <c r="E156" s="42" t="s">
        <v>33</v>
      </c>
      <c r="F156" s="68"/>
      <c r="G156" s="55"/>
      <c r="H156" s="42" t="s">
        <v>609</v>
      </c>
      <c r="I156" s="68"/>
      <c r="J156" s="68"/>
      <c r="K156" s="42"/>
      <c r="L156" s="241" t="s">
        <v>69</v>
      </c>
      <c r="M156" s="68" t="s">
        <v>445</v>
      </c>
      <c r="N156" s="42" t="s">
        <v>1171</v>
      </c>
    </row>
    <row r="157" spans="1:14" ht="24.6" customHeight="1" x14ac:dyDescent="0.25">
      <c r="A157" s="28" t="str">
        <f t="shared" si="15"/>
        <v>HI+18</v>
      </c>
      <c r="B157" s="29" t="s">
        <v>1532</v>
      </c>
      <c r="C157" s="55"/>
      <c r="D157" s="68" t="s">
        <v>32</v>
      </c>
      <c r="E157" s="42" t="s">
        <v>33</v>
      </c>
      <c r="F157" s="68"/>
      <c r="G157" s="55"/>
      <c r="H157" s="42" t="s">
        <v>610</v>
      </c>
      <c r="I157" s="68"/>
      <c r="J157" s="68"/>
      <c r="K157" s="42" t="str">
        <f t="shared" si="12"/>
        <v>.#SWarninDCDCD</v>
      </c>
      <c r="L157" s="241" t="s">
        <v>69</v>
      </c>
      <c r="M157" s="68" t="s">
        <v>445</v>
      </c>
      <c r="N157" s="42"/>
    </row>
    <row r="158" spans="1:14" ht="24.6" customHeight="1" x14ac:dyDescent="0.25">
      <c r="A158" s="28" t="str">
        <f t="shared" si="15"/>
        <v>HI+19</v>
      </c>
      <c r="B158" s="29" t="s">
        <v>1533</v>
      </c>
      <c r="C158" s="55"/>
      <c r="D158" s="68" t="s">
        <v>32</v>
      </c>
      <c r="E158" s="42" t="s">
        <v>1075</v>
      </c>
      <c r="F158" s="42" t="s">
        <v>1158</v>
      </c>
      <c r="G158" s="55"/>
      <c r="H158" s="42" t="s">
        <v>1157</v>
      </c>
      <c r="I158" s="42" t="s">
        <v>91</v>
      </c>
      <c r="J158" s="68"/>
      <c r="K158" s="42" t="str">
        <f t="shared" si="12"/>
        <v>DINV.GriModSt</v>
      </c>
      <c r="L158" s="241" t="s">
        <v>69</v>
      </c>
      <c r="M158" s="68" t="s">
        <v>445</v>
      </c>
      <c r="N158" s="42"/>
    </row>
    <row r="159" spans="1:14" ht="24.6" customHeight="1" x14ac:dyDescent="0.25">
      <c r="A159" s="28" t="str">
        <f t="shared" si="15"/>
        <v>HI+20</v>
      </c>
      <c r="B159" s="29" t="s">
        <v>1534</v>
      </c>
      <c r="C159" s="55"/>
      <c r="D159" s="68" t="s">
        <v>32</v>
      </c>
      <c r="E159" s="42" t="s">
        <v>33</v>
      </c>
      <c r="F159" s="68"/>
      <c r="G159" s="55"/>
      <c r="H159" s="42" t="s">
        <v>612</v>
      </c>
      <c r="I159" s="68"/>
      <c r="J159" s="68"/>
      <c r="K159" s="42" t="str">
        <f t="shared" si="12"/>
        <v>.#SWarninCCO</v>
      </c>
      <c r="L159" s="241" t="s">
        <v>69</v>
      </c>
      <c r="M159" s="68" t="s">
        <v>447</v>
      </c>
      <c r="N159" s="42"/>
    </row>
    <row r="160" spans="1:14" ht="24.6" customHeight="1" x14ac:dyDescent="0.25">
      <c r="A160" s="28" t="str">
        <f t="shared" si="15"/>
        <v>HI+21</v>
      </c>
      <c r="B160" s="29" t="s">
        <v>1535</v>
      </c>
      <c r="C160" s="55"/>
      <c r="D160" s="68" t="s">
        <v>32</v>
      </c>
      <c r="E160" s="42" t="s">
        <v>33</v>
      </c>
      <c r="F160" s="68"/>
      <c r="G160" s="55"/>
      <c r="H160" s="42" t="s">
        <v>613</v>
      </c>
      <c r="I160" s="68"/>
      <c r="J160" s="68"/>
      <c r="K160" s="42" t="str">
        <f t="shared" si="12"/>
        <v>.#SWarninMMS</v>
      </c>
      <c r="L160" s="241" t="s">
        <v>69</v>
      </c>
      <c r="M160" s="68" t="s">
        <v>447</v>
      </c>
      <c r="N160" s="42"/>
    </row>
    <row r="161" spans="1:14" ht="24.6" customHeight="1" x14ac:dyDescent="0.25">
      <c r="A161" s="28" t="str">
        <f t="shared" si="15"/>
        <v>HI+22</v>
      </c>
      <c r="B161" s="29" t="s">
        <v>1536</v>
      </c>
      <c r="C161" s="55"/>
      <c r="D161" s="68" t="s">
        <v>32</v>
      </c>
      <c r="E161" s="42" t="s">
        <v>33</v>
      </c>
      <c r="F161" s="68" t="s">
        <v>1158</v>
      </c>
      <c r="G161" s="55"/>
      <c r="H161" s="42" t="s">
        <v>1159</v>
      </c>
      <c r="I161" s="68" t="s">
        <v>36</v>
      </c>
      <c r="J161" s="68"/>
      <c r="K161" s="42" t="str">
        <f t="shared" si="12"/>
        <v>DINV.EnclTmp.range</v>
      </c>
      <c r="L161" s="241" t="s">
        <v>69</v>
      </c>
      <c r="M161" s="68" t="s">
        <v>447</v>
      </c>
      <c r="N161" s="42"/>
    </row>
    <row r="162" spans="1:14" ht="24.6" customHeight="1" x14ac:dyDescent="0.25">
      <c r="A162" s="28" t="str">
        <f t="shared" si="15"/>
        <v>HI+23</v>
      </c>
      <c r="B162" s="29" t="s">
        <v>1011</v>
      </c>
      <c r="C162" s="55"/>
      <c r="D162" s="68" t="s">
        <v>32</v>
      </c>
      <c r="E162" s="42" t="s">
        <v>33</v>
      </c>
      <c r="F162" s="68" t="s">
        <v>1158</v>
      </c>
      <c r="G162" s="55"/>
      <c r="H162" s="42" t="s">
        <v>1159</v>
      </c>
      <c r="I162" s="68" t="s">
        <v>36</v>
      </c>
      <c r="J162" s="68"/>
      <c r="K162" s="42" t="str">
        <f t="shared" si="12"/>
        <v>DINV.EnclTmp.range</v>
      </c>
      <c r="L162" s="241" t="s">
        <v>69</v>
      </c>
      <c r="M162" s="68" t="s">
        <v>447</v>
      </c>
      <c r="N162" s="42"/>
    </row>
    <row r="163" spans="1:14" ht="24.6" customHeight="1" x14ac:dyDescent="0.25">
      <c r="A163" s="28" t="str">
        <f t="shared" si="15"/>
        <v>HI+24</v>
      </c>
      <c r="B163" s="29" t="s">
        <v>1537</v>
      </c>
      <c r="C163" s="55"/>
      <c r="D163" s="68" t="s">
        <v>32</v>
      </c>
      <c r="E163" s="42" t="s">
        <v>33</v>
      </c>
      <c r="F163" s="42" t="s">
        <v>34</v>
      </c>
      <c r="G163" s="54">
        <v>1</v>
      </c>
      <c r="H163" s="42" t="s">
        <v>38</v>
      </c>
      <c r="I163" s="42" t="s">
        <v>36</v>
      </c>
      <c r="J163" s="68"/>
      <c r="K163" s="42" t="str">
        <f t="shared" si="12"/>
        <v>MMXU1.Hz.range</v>
      </c>
      <c r="L163" s="241" t="s">
        <v>69</v>
      </c>
      <c r="M163" s="68" t="s">
        <v>447</v>
      </c>
      <c r="N163" s="42"/>
    </row>
    <row r="164" spans="1:14" ht="24.6" customHeight="1" x14ac:dyDescent="0.25">
      <c r="A164" s="28" t="str">
        <f>"HI+" &amp; (ROW(A26) )</f>
        <v>HI+26</v>
      </c>
      <c r="B164" s="29" t="s">
        <v>1538</v>
      </c>
      <c r="C164" s="55"/>
      <c r="D164" s="68" t="s">
        <v>32</v>
      </c>
      <c r="E164" s="42" t="s">
        <v>33</v>
      </c>
      <c r="F164" s="42" t="s">
        <v>34</v>
      </c>
      <c r="G164" s="54">
        <v>1</v>
      </c>
      <c r="H164" s="42" t="s">
        <v>38</v>
      </c>
      <c r="I164" s="42" t="s">
        <v>36</v>
      </c>
      <c r="J164" s="68"/>
      <c r="K164" s="42" t="str">
        <f t="shared" si="12"/>
        <v>MMXU1.Hz.range</v>
      </c>
      <c r="L164" s="241" t="s">
        <v>69</v>
      </c>
      <c r="M164" s="68" t="s">
        <v>447</v>
      </c>
      <c r="N164" s="42"/>
    </row>
    <row r="165" spans="1:14" ht="24.6" customHeight="1" x14ac:dyDescent="0.25">
      <c r="A165" s="28" t="str">
        <f>"HI+" &amp; (ROW(A27) )</f>
        <v>HI+27</v>
      </c>
      <c r="B165" s="29" t="s">
        <v>1539</v>
      </c>
      <c r="C165" s="55"/>
      <c r="D165" s="68" t="s">
        <v>32</v>
      </c>
      <c r="E165" s="42" t="s">
        <v>33</v>
      </c>
      <c r="F165" s="68" t="s">
        <v>34</v>
      </c>
      <c r="G165" s="56"/>
      <c r="H165" s="68" t="s">
        <v>228</v>
      </c>
      <c r="I165" s="68" t="s">
        <v>108</v>
      </c>
      <c r="J165" s="68"/>
      <c r="K165" s="42" t="str">
        <f t="shared" si="12"/>
        <v>MMXU.PhV.PhsA.range</v>
      </c>
      <c r="L165" s="241" t="s">
        <v>69</v>
      </c>
      <c r="M165" s="68" t="s">
        <v>447</v>
      </c>
      <c r="N165" s="42"/>
    </row>
    <row r="166" spans="1:14" ht="24.6" customHeight="1" x14ac:dyDescent="0.25">
      <c r="A166" s="28" t="str">
        <f>"HI+" &amp; (ROW(A28) )</f>
        <v>HI+28</v>
      </c>
      <c r="B166" s="29" t="s">
        <v>1540</v>
      </c>
      <c r="C166" s="55"/>
      <c r="D166" s="68" t="s">
        <v>32</v>
      </c>
      <c r="E166" s="42" t="s">
        <v>33</v>
      </c>
      <c r="F166" s="68" t="s">
        <v>34</v>
      </c>
      <c r="G166" s="56"/>
      <c r="H166" s="68" t="s">
        <v>228</v>
      </c>
      <c r="I166" s="68" t="s">
        <v>108</v>
      </c>
      <c r="J166" s="68"/>
      <c r="K166" s="42" t="str">
        <f t="shared" si="12"/>
        <v>MMXU.PhV.PhsA.range</v>
      </c>
      <c r="L166" s="241" t="s">
        <v>69</v>
      </c>
      <c r="M166" s="68" t="s">
        <v>447</v>
      </c>
      <c r="N166" s="42"/>
    </row>
    <row r="167" spans="1:14" ht="24.6" customHeight="1" x14ac:dyDescent="0.25">
      <c r="A167" s="28" t="str">
        <f>"HI+" &amp; (ROW(A25) )</f>
        <v>HI+25</v>
      </c>
      <c r="B167" s="29" t="s">
        <v>1541</v>
      </c>
      <c r="C167" s="55"/>
      <c r="D167" s="68" t="s">
        <v>32</v>
      </c>
      <c r="E167" s="42" t="s">
        <v>33</v>
      </c>
      <c r="F167" s="68" t="s">
        <v>1168</v>
      </c>
      <c r="G167" s="55"/>
      <c r="H167" s="42" t="s">
        <v>1169</v>
      </c>
      <c r="I167" s="68" t="s">
        <v>26</v>
      </c>
      <c r="J167" s="68"/>
      <c r="K167" s="42" t="str">
        <f t="shared" si="12"/>
        <v>XFUS.FuSt</v>
      </c>
      <c r="L167" s="241" t="s">
        <v>69</v>
      </c>
      <c r="M167" s="68" t="s">
        <v>447</v>
      </c>
      <c r="N167" s="42"/>
    </row>
    <row r="168" spans="1:14" ht="24.6" customHeight="1" x14ac:dyDescent="0.25">
      <c r="A168" s="28" t="str">
        <f t="shared" ref="A168:A171" si="16">"HI+" &amp; (ROW(A29) )</f>
        <v>HI+29</v>
      </c>
      <c r="B168" s="29" t="s">
        <v>1012</v>
      </c>
      <c r="C168" s="55"/>
      <c r="D168" s="68" t="s">
        <v>32</v>
      </c>
      <c r="E168" s="42" t="s">
        <v>33</v>
      </c>
      <c r="F168" s="68"/>
      <c r="G168" s="55"/>
      <c r="H168" s="42" t="s">
        <v>614</v>
      </c>
      <c r="I168" s="68"/>
      <c r="J168" s="68"/>
      <c r="K168" s="42" t="str">
        <f>F168&amp;G168 &amp;"."&amp;H168</f>
        <v>.#SAlarMML</v>
      </c>
      <c r="L168" s="241" t="s">
        <v>69</v>
      </c>
      <c r="M168" s="68" t="s">
        <v>447</v>
      </c>
      <c r="N168" s="42"/>
    </row>
    <row r="169" spans="1:14" ht="24.6" customHeight="1" x14ac:dyDescent="0.25">
      <c r="A169" s="28" t="str">
        <f t="shared" si="16"/>
        <v>HI+30</v>
      </c>
      <c r="B169" s="29" t="s">
        <v>1542</v>
      </c>
      <c r="C169" s="55"/>
      <c r="D169" s="68" t="s">
        <v>32</v>
      </c>
      <c r="E169" s="42" t="s">
        <v>33</v>
      </c>
      <c r="F169" s="68"/>
      <c r="G169" s="55"/>
      <c r="H169" s="42" t="s">
        <v>615</v>
      </c>
      <c r="I169" s="68"/>
      <c r="J169" s="68"/>
      <c r="K169" s="42" t="str">
        <f t="shared" ref="K169:K210" si="17">F169&amp;G169 &amp;"."&amp;H169</f>
        <v>.#SFailurHHT</v>
      </c>
      <c r="L169" s="241" t="s">
        <v>69</v>
      </c>
      <c r="M169" s="68" t="s">
        <v>447</v>
      </c>
      <c r="N169" s="42"/>
    </row>
    <row r="170" spans="1:14" ht="24.6" customHeight="1" x14ac:dyDescent="0.25">
      <c r="A170" s="28" t="str">
        <f t="shared" si="16"/>
        <v>HI+31</v>
      </c>
      <c r="B170" s="29" t="s">
        <v>1013</v>
      </c>
      <c r="C170" s="55"/>
      <c r="D170" s="68" t="s">
        <v>32</v>
      </c>
      <c r="E170" s="42" t="s">
        <v>33</v>
      </c>
      <c r="F170" s="68" t="s">
        <v>1161</v>
      </c>
      <c r="G170" s="55"/>
      <c r="H170" s="42" t="s">
        <v>1162</v>
      </c>
      <c r="I170" s="68" t="s">
        <v>26</v>
      </c>
      <c r="J170" s="68"/>
      <c r="K170" s="42" t="str">
        <f t="shared" si="17"/>
        <v>CALH.GrAlm</v>
      </c>
      <c r="L170" s="241" t="s">
        <v>69</v>
      </c>
      <c r="M170" s="68" t="s">
        <v>447</v>
      </c>
      <c r="N170" s="42"/>
    </row>
    <row r="171" spans="1:14" ht="24.6" customHeight="1" x14ac:dyDescent="0.25">
      <c r="A171" s="28" t="str">
        <f t="shared" si="16"/>
        <v>HI+32</v>
      </c>
      <c r="B171" s="29" t="s">
        <v>1543</v>
      </c>
      <c r="C171" s="55"/>
      <c r="D171" s="68" t="s">
        <v>32</v>
      </c>
      <c r="E171" s="42" t="s">
        <v>33</v>
      </c>
      <c r="F171" s="68" t="s">
        <v>1161</v>
      </c>
      <c r="G171" s="55"/>
      <c r="H171" s="42" t="s">
        <v>1170</v>
      </c>
      <c r="I171" s="68" t="s">
        <v>26</v>
      </c>
      <c r="J171" s="68"/>
      <c r="K171" s="42" t="str">
        <f t="shared" si="17"/>
        <v>CALH.GrWrn</v>
      </c>
      <c r="L171" s="241" t="s">
        <v>69</v>
      </c>
      <c r="M171" s="68" t="s">
        <v>447</v>
      </c>
      <c r="N171" s="42"/>
    </row>
    <row r="172" spans="1:14" ht="42" customHeight="1" x14ac:dyDescent="0.25">
      <c r="A172" s="258" t="s">
        <v>391</v>
      </c>
      <c r="B172" s="263" t="s">
        <v>1527</v>
      </c>
      <c r="C172" s="55"/>
      <c r="D172" s="68" t="s">
        <v>32</v>
      </c>
      <c r="E172" s="42"/>
      <c r="F172" s="68"/>
      <c r="G172" s="55"/>
      <c r="H172" s="42"/>
      <c r="I172" s="68"/>
      <c r="J172" s="68"/>
      <c r="K172" s="42"/>
      <c r="L172" s="28"/>
      <c r="M172" s="68"/>
      <c r="N172" s="42"/>
    </row>
    <row r="173" spans="1:14" ht="24.6" customHeight="1" x14ac:dyDescent="0.25">
      <c r="A173" s="28" t="s">
        <v>1763</v>
      </c>
      <c r="B173" s="41" t="s">
        <v>972</v>
      </c>
      <c r="C173" s="54">
        <v>1</v>
      </c>
      <c r="D173" s="42" t="s">
        <v>32</v>
      </c>
      <c r="E173" s="42" t="s">
        <v>33</v>
      </c>
      <c r="F173" s="42" t="s">
        <v>34</v>
      </c>
      <c r="G173" s="54">
        <v>1</v>
      </c>
      <c r="H173" s="42" t="s">
        <v>35</v>
      </c>
      <c r="I173" s="42" t="s">
        <v>36</v>
      </c>
      <c r="J173" s="68"/>
      <c r="K173" s="42" t="str">
        <f>F173&amp;G173 &amp;"."&amp;H173</f>
        <v>MMXU1.TotW.range</v>
      </c>
      <c r="L173" s="28"/>
      <c r="M173" s="68"/>
      <c r="N173" s="42"/>
    </row>
    <row r="174" spans="1:14" ht="24.6" customHeight="1" x14ac:dyDescent="0.25">
      <c r="A174" s="28" t="str">
        <f t="shared" ref="A174:A197" si="18">"HI+ ihbi(p-1)+" &amp; (ROW(A1) )</f>
        <v>HI+ ihbi(p-1)+1</v>
      </c>
      <c r="B174" s="41" t="s">
        <v>973</v>
      </c>
      <c r="C174" s="54">
        <v>1</v>
      </c>
      <c r="D174" s="42" t="s">
        <v>32</v>
      </c>
      <c r="E174" s="42" t="s">
        <v>33</v>
      </c>
      <c r="F174" s="42" t="s">
        <v>34</v>
      </c>
      <c r="G174" s="54">
        <v>1</v>
      </c>
      <c r="H174" s="42" t="s">
        <v>35</v>
      </c>
      <c r="I174" s="42" t="s">
        <v>36</v>
      </c>
      <c r="J174" s="68"/>
      <c r="K174" s="42" t="str">
        <f t="shared" si="17"/>
        <v>MMXU1.TotW.range</v>
      </c>
      <c r="L174" s="28"/>
      <c r="M174" s="68"/>
      <c r="N174" s="42"/>
    </row>
    <row r="175" spans="1:14" ht="24.6" customHeight="1" x14ac:dyDescent="0.25">
      <c r="A175" s="28" t="str">
        <f t="shared" si="18"/>
        <v>HI+ ihbi(p-1)+2</v>
      </c>
      <c r="B175" s="41" t="s">
        <v>974</v>
      </c>
      <c r="C175" s="54">
        <v>1</v>
      </c>
      <c r="D175" s="42" t="s">
        <v>32</v>
      </c>
      <c r="E175" s="42" t="s">
        <v>33</v>
      </c>
      <c r="F175" s="42" t="s">
        <v>34</v>
      </c>
      <c r="G175" s="54">
        <v>1</v>
      </c>
      <c r="H175" s="42" t="s">
        <v>37</v>
      </c>
      <c r="I175" s="42" t="s">
        <v>36</v>
      </c>
      <c r="J175" s="68"/>
      <c r="K175" s="42" t="str">
        <f t="shared" si="17"/>
        <v>MMXU1.TotVAr.range</v>
      </c>
      <c r="L175" s="28"/>
      <c r="M175" s="68"/>
      <c r="N175" s="178"/>
    </row>
    <row r="176" spans="1:14" ht="24.6" customHeight="1" x14ac:dyDescent="0.25">
      <c r="A176" s="28" t="str">
        <f t="shared" si="18"/>
        <v>HI+ ihbi(p-1)+3</v>
      </c>
      <c r="B176" s="41" t="s">
        <v>975</v>
      </c>
      <c r="C176" s="54">
        <v>1</v>
      </c>
      <c r="D176" s="42" t="s">
        <v>32</v>
      </c>
      <c r="E176" s="42" t="s">
        <v>33</v>
      </c>
      <c r="F176" s="42" t="s">
        <v>34</v>
      </c>
      <c r="G176" s="54">
        <v>1</v>
      </c>
      <c r="H176" s="42" t="s">
        <v>37</v>
      </c>
      <c r="I176" s="42" t="s">
        <v>36</v>
      </c>
      <c r="J176" s="68"/>
      <c r="K176" s="42" t="str">
        <f t="shared" si="17"/>
        <v>MMXU1.TotVAr.range</v>
      </c>
      <c r="L176" s="28"/>
      <c r="M176" s="68"/>
      <c r="N176" s="42"/>
    </row>
    <row r="177" spans="1:14" ht="24.6" customHeight="1" x14ac:dyDescent="0.25">
      <c r="A177" s="28" t="str">
        <f t="shared" si="18"/>
        <v>HI+ ihbi(p-1)+4</v>
      </c>
      <c r="B177" s="41" t="s">
        <v>976</v>
      </c>
      <c r="C177" s="54">
        <v>1</v>
      </c>
      <c r="D177" s="42" t="s">
        <v>32</v>
      </c>
      <c r="E177" s="42" t="s">
        <v>33</v>
      </c>
      <c r="F177" s="42" t="s">
        <v>34</v>
      </c>
      <c r="G177" s="54">
        <v>1</v>
      </c>
      <c r="H177" s="42" t="s">
        <v>38</v>
      </c>
      <c r="I177" s="42" t="s">
        <v>36</v>
      </c>
      <c r="J177" s="68"/>
      <c r="K177" s="42" t="str">
        <f t="shared" si="17"/>
        <v>MMXU1.Hz.range</v>
      </c>
      <c r="L177" s="28"/>
      <c r="M177" s="68"/>
      <c r="N177" s="42"/>
    </row>
    <row r="178" spans="1:14" ht="24.6" customHeight="1" x14ac:dyDescent="0.25">
      <c r="A178" s="28" t="str">
        <f t="shared" si="18"/>
        <v>HI+ ihbi(p-1)+5</v>
      </c>
      <c r="B178" s="41" t="s">
        <v>977</v>
      </c>
      <c r="C178" s="54">
        <v>1</v>
      </c>
      <c r="D178" s="42" t="s">
        <v>32</v>
      </c>
      <c r="E178" s="42" t="s">
        <v>33</v>
      </c>
      <c r="F178" s="42" t="s">
        <v>34</v>
      </c>
      <c r="G178" s="54">
        <v>1</v>
      </c>
      <c r="H178" s="42" t="s">
        <v>38</v>
      </c>
      <c r="I178" s="42" t="s">
        <v>36</v>
      </c>
      <c r="J178" s="68"/>
      <c r="K178" s="42" t="str">
        <f t="shared" si="17"/>
        <v>MMXU1.Hz.range</v>
      </c>
      <c r="L178" s="28"/>
      <c r="M178" s="68"/>
      <c r="N178" s="42"/>
    </row>
    <row r="179" spans="1:14" ht="24.6" customHeight="1" x14ac:dyDescent="0.25">
      <c r="A179" s="28" t="str">
        <f t="shared" si="18"/>
        <v>HI+ ihbi(p-1)+6</v>
      </c>
      <c r="B179" s="41" t="s">
        <v>978</v>
      </c>
      <c r="C179" s="54">
        <v>1</v>
      </c>
      <c r="D179" s="42" t="s">
        <v>32</v>
      </c>
      <c r="E179" s="42" t="s">
        <v>33</v>
      </c>
      <c r="F179" s="42" t="s">
        <v>40</v>
      </c>
      <c r="G179" s="54">
        <v>1</v>
      </c>
      <c r="H179" s="42" t="s">
        <v>41</v>
      </c>
      <c r="I179" s="42" t="s">
        <v>36</v>
      </c>
      <c r="J179" s="68"/>
      <c r="K179" s="42"/>
      <c r="L179" s="28"/>
      <c r="M179" s="68"/>
      <c r="N179" s="42"/>
    </row>
    <row r="180" spans="1:14" ht="24.6" customHeight="1" x14ac:dyDescent="0.25">
      <c r="A180" s="28" t="str">
        <f t="shared" si="18"/>
        <v>HI+ ihbi(p-1)+7</v>
      </c>
      <c r="B180" s="41" t="s">
        <v>979</v>
      </c>
      <c r="C180" s="54">
        <v>1</v>
      </c>
      <c r="D180" s="42" t="s">
        <v>32</v>
      </c>
      <c r="E180" s="42" t="s">
        <v>33</v>
      </c>
      <c r="F180" s="42" t="s">
        <v>40</v>
      </c>
      <c r="G180" s="54">
        <v>1</v>
      </c>
      <c r="H180" s="42" t="s">
        <v>41</v>
      </c>
      <c r="I180" s="42" t="s">
        <v>36</v>
      </c>
      <c r="J180" s="68"/>
      <c r="K180" s="42" t="str">
        <f t="shared" si="17"/>
        <v>MMDC1.Watt.range</v>
      </c>
      <c r="L180" s="28"/>
      <c r="M180" s="68"/>
      <c r="N180" s="42"/>
    </row>
    <row r="181" spans="1:14" ht="24.6" customHeight="1" x14ac:dyDescent="0.25">
      <c r="A181" s="28" t="str">
        <f t="shared" si="18"/>
        <v>HI+ ihbi(p-1)+8</v>
      </c>
      <c r="B181" s="41" t="s">
        <v>980</v>
      </c>
      <c r="C181" s="54">
        <v>1</v>
      </c>
      <c r="D181" s="42" t="s">
        <v>32</v>
      </c>
      <c r="E181" s="42" t="s">
        <v>33</v>
      </c>
      <c r="F181" s="42" t="s">
        <v>40</v>
      </c>
      <c r="G181" s="54">
        <v>1</v>
      </c>
      <c r="H181" s="42" t="s">
        <v>42</v>
      </c>
      <c r="I181" s="42" t="s">
        <v>36</v>
      </c>
      <c r="J181" s="68"/>
      <c r="K181" s="42" t="str">
        <f t="shared" si="17"/>
        <v>MMDC1.Amp.range</v>
      </c>
      <c r="L181" s="28"/>
      <c r="M181" s="68"/>
      <c r="N181" s="42"/>
    </row>
    <row r="182" spans="1:14" ht="24.6" customHeight="1" x14ac:dyDescent="0.25">
      <c r="A182" s="28" t="str">
        <f t="shared" si="18"/>
        <v>HI+ ihbi(p-1)+9</v>
      </c>
      <c r="B182" s="41" t="s">
        <v>981</v>
      </c>
      <c r="C182" s="54">
        <v>1</v>
      </c>
      <c r="D182" s="42" t="s">
        <v>32</v>
      </c>
      <c r="E182" s="42" t="s">
        <v>33</v>
      </c>
      <c r="F182" s="42" t="s">
        <v>40</v>
      </c>
      <c r="G182" s="54">
        <v>1</v>
      </c>
      <c r="H182" s="42" t="s">
        <v>42</v>
      </c>
      <c r="I182" s="42" t="s">
        <v>36</v>
      </c>
      <c r="J182" s="68"/>
      <c r="K182" s="42" t="str">
        <f>F182&amp;G182 &amp;"."&amp;H182</f>
        <v>MMDC1.Amp.range</v>
      </c>
      <c r="L182" s="28"/>
      <c r="M182" s="68"/>
      <c r="N182" s="42"/>
    </row>
    <row r="183" spans="1:14" ht="24.6" customHeight="1" x14ac:dyDescent="0.25">
      <c r="A183" s="28" t="str">
        <f t="shared" si="18"/>
        <v>HI+ ihbi(p-1)+10</v>
      </c>
      <c r="B183" s="41" t="s">
        <v>1911</v>
      </c>
      <c r="C183" s="54">
        <v>1</v>
      </c>
      <c r="D183" s="42" t="s">
        <v>32</v>
      </c>
      <c r="E183" s="42" t="s">
        <v>33</v>
      </c>
      <c r="F183" s="42" t="s">
        <v>40</v>
      </c>
      <c r="G183" s="54">
        <v>1</v>
      </c>
      <c r="H183" s="42" t="s">
        <v>43</v>
      </c>
      <c r="I183" s="42" t="s">
        <v>36</v>
      </c>
      <c r="J183" s="68"/>
      <c r="K183" s="42" t="str">
        <f t="shared" si="17"/>
        <v>MMDC1.Vol.range</v>
      </c>
      <c r="L183" s="28"/>
      <c r="M183" s="68"/>
      <c r="N183" s="42"/>
    </row>
    <row r="184" spans="1:14" ht="24.6" customHeight="1" x14ac:dyDescent="0.25">
      <c r="A184" s="28" t="str">
        <f t="shared" si="18"/>
        <v>HI+ ihbi(p-1)+11</v>
      </c>
      <c r="B184" s="41" t="s">
        <v>982</v>
      </c>
      <c r="C184" s="54">
        <v>1</v>
      </c>
      <c r="D184" s="42" t="s">
        <v>32</v>
      </c>
      <c r="E184" s="42" t="s">
        <v>33</v>
      </c>
      <c r="F184" s="42" t="s">
        <v>40</v>
      </c>
      <c r="G184" s="54">
        <v>1</v>
      </c>
      <c r="H184" s="42" t="s">
        <v>43</v>
      </c>
      <c r="I184" s="42" t="s">
        <v>36</v>
      </c>
      <c r="J184" s="68"/>
      <c r="K184" s="42" t="str">
        <f t="shared" si="17"/>
        <v>MMDC1.Vol.range</v>
      </c>
      <c r="L184" s="28"/>
      <c r="M184" s="68" t="s">
        <v>193</v>
      </c>
      <c r="N184" s="42"/>
    </row>
    <row r="185" spans="1:14" ht="24.6" customHeight="1" x14ac:dyDescent="0.25">
      <c r="A185" s="28" t="str">
        <f t="shared" si="18"/>
        <v>HI+ ihbi(p-1)+12</v>
      </c>
      <c r="B185" s="41" t="s">
        <v>983</v>
      </c>
      <c r="C185" s="54">
        <v>1</v>
      </c>
      <c r="D185" s="42" t="s">
        <v>180</v>
      </c>
      <c r="E185" s="42" t="s">
        <v>179</v>
      </c>
      <c r="F185" s="42" t="s">
        <v>138</v>
      </c>
      <c r="G185" s="54">
        <v>1</v>
      </c>
      <c r="H185" s="42" t="s">
        <v>178</v>
      </c>
      <c r="I185" s="42" t="s">
        <v>177</v>
      </c>
      <c r="J185" s="68" t="s">
        <v>173</v>
      </c>
      <c r="K185" s="42" t="str">
        <f t="shared" si="17"/>
        <v>DRCT1.PFExt</v>
      </c>
      <c r="L185" s="28"/>
      <c r="M185" s="68" t="s">
        <v>181</v>
      </c>
      <c r="N185" s="42" t="s">
        <v>231</v>
      </c>
    </row>
    <row r="186" spans="1:14" ht="24.6" customHeight="1" x14ac:dyDescent="0.25">
      <c r="A186" s="28" t="str">
        <f t="shared" si="18"/>
        <v>HI+ ihbi(p-1)+13</v>
      </c>
      <c r="B186" s="29" t="s">
        <v>1014</v>
      </c>
      <c r="C186" s="55"/>
      <c r="D186" s="68" t="s">
        <v>32</v>
      </c>
      <c r="E186" s="42" t="s">
        <v>33</v>
      </c>
      <c r="F186" s="68"/>
      <c r="G186" s="55"/>
      <c r="H186" s="42" t="s">
        <v>607</v>
      </c>
      <c r="I186" s="68"/>
      <c r="J186" s="68"/>
      <c r="K186" s="42" t="str">
        <f t="shared" si="17"/>
        <v>.#SClosedIIC</v>
      </c>
      <c r="L186" s="28"/>
      <c r="M186" s="68" t="s">
        <v>445</v>
      </c>
      <c r="N186" s="42"/>
    </row>
    <row r="187" spans="1:14" ht="24.6" customHeight="1" x14ac:dyDescent="0.25">
      <c r="A187" s="28" t="str">
        <f t="shared" si="18"/>
        <v>HI+ ihbi(p-1)+14</v>
      </c>
      <c r="B187" s="29" t="s">
        <v>1015</v>
      </c>
      <c r="C187" s="55"/>
      <c r="D187" s="68" t="s">
        <v>32</v>
      </c>
      <c r="E187" s="42" t="s">
        <v>33</v>
      </c>
      <c r="F187" s="68"/>
      <c r="G187" s="55"/>
      <c r="H187" s="42" t="s">
        <v>608</v>
      </c>
      <c r="I187" s="68"/>
      <c r="J187" s="68"/>
      <c r="K187" s="42"/>
      <c r="L187" s="28"/>
      <c r="M187" s="68" t="s">
        <v>445</v>
      </c>
      <c r="N187" s="42"/>
    </row>
    <row r="188" spans="1:14" ht="24.6" customHeight="1" x14ac:dyDescent="0.25">
      <c r="A188" s="28" t="str">
        <f t="shared" si="18"/>
        <v>HI+ ihbi(p-1)+15</v>
      </c>
      <c r="B188" s="29" t="s">
        <v>1016</v>
      </c>
      <c r="C188" s="55"/>
      <c r="D188" s="68" t="s">
        <v>32</v>
      </c>
      <c r="E188" s="42" t="s">
        <v>33</v>
      </c>
      <c r="F188" s="68" t="s">
        <v>40</v>
      </c>
      <c r="G188" s="55"/>
      <c r="H188" s="42" t="s">
        <v>43</v>
      </c>
      <c r="I188" s="68" t="s">
        <v>36</v>
      </c>
      <c r="J188" s="68"/>
      <c r="K188" s="42" t="str">
        <f t="shared" si="17"/>
        <v>MMDC.Vol.range</v>
      </c>
      <c r="L188" s="28"/>
      <c r="M188" s="68" t="s">
        <v>445</v>
      </c>
      <c r="N188" s="42"/>
    </row>
    <row r="189" spans="1:14" ht="24.6" customHeight="1" x14ac:dyDescent="0.25">
      <c r="A189" s="28" t="str">
        <f t="shared" si="18"/>
        <v>HI+ ihbi(p-1)+16</v>
      </c>
      <c r="B189" s="29" t="s">
        <v>1199</v>
      </c>
      <c r="C189" s="55"/>
      <c r="D189" s="68" t="s">
        <v>32</v>
      </c>
      <c r="E189" s="42" t="s">
        <v>33</v>
      </c>
      <c r="F189" s="68" t="s">
        <v>40</v>
      </c>
      <c r="G189" s="55"/>
      <c r="H189" s="42" t="s">
        <v>43</v>
      </c>
      <c r="I189" s="68" t="s">
        <v>36</v>
      </c>
      <c r="J189" s="68"/>
      <c r="K189" s="42" t="str">
        <f t="shared" si="17"/>
        <v>MMDC.Vol.range</v>
      </c>
      <c r="L189" s="28"/>
      <c r="M189" s="68" t="s">
        <v>448</v>
      </c>
      <c r="N189" s="42"/>
    </row>
    <row r="190" spans="1:14" ht="24.6" customHeight="1" x14ac:dyDescent="0.25">
      <c r="A190" s="28" t="str">
        <f t="shared" si="18"/>
        <v>HI+ ihbi(p-1)+17</v>
      </c>
      <c r="B190" s="29" t="s">
        <v>1017</v>
      </c>
      <c r="C190" s="55"/>
      <c r="D190" s="68" t="s">
        <v>32</v>
      </c>
      <c r="E190" s="42" t="s">
        <v>33</v>
      </c>
      <c r="F190" s="68"/>
      <c r="G190" s="55"/>
      <c r="H190" s="42" t="s">
        <v>609</v>
      </c>
      <c r="I190" s="68"/>
      <c r="J190" s="68"/>
      <c r="K190" s="42" t="str">
        <f t="shared" si="17"/>
        <v>.#SWarninACACD</v>
      </c>
      <c r="L190" s="28"/>
      <c r="M190" s="68" t="s">
        <v>445</v>
      </c>
      <c r="N190" s="42"/>
    </row>
    <row r="191" spans="1:14" ht="24.6" customHeight="1" x14ac:dyDescent="0.25">
      <c r="A191" s="28" t="str">
        <f t="shared" si="18"/>
        <v>HI+ ihbi(p-1)+18</v>
      </c>
      <c r="B191" s="29" t="s">
        <v>1018</v>
      </c>
      <c r="C191" s="55"/>
      <c r="D191" s="68" t="s">
        <v>32</v>
      </c>
      <c r="E191" s="42" t="s">
        <v>33</v>
      </c>
      <c r="F191" s="68"/>
      <c r="G191" s="55"/>
      <c r="H191" s="42" t="s">
        <v>610</v>
      </c>
      <c r="I191" s="68"/>
      <c r="J191" s="68"/>
      <c r="K191" s="42" t="str">
        <f t="shared" si="17"/>
        <v>.#SWarninDCDCD</v>
      </c>
      <c r="L191" s="28"/>
      <c r="M191" s="68" t="s">
        <v>445</v>
      </c>
      <c r="N191" s="42"/>
    </row>
    <row r="192" spans="1:14" ht="24.6" customHeight="1" x14ac:dyDescent="0.25">
      <c r="A192" s="28" t="str">
        <f t="shared" si="18"/>
        <v>HI+ ihbi(p-1)+19</v>
      </c>
      <c r="B192" s="29" t="s">
        <v>1019</v>
      </c>
      <c r="C192" s="55"/>
      <c r="D192" s="68" t="s">
        <v>32</v>
      </c>
      <c r="E192" s="42" t="s">
        <v>1075</v>
      </c>
      <c r="F192" s="68"/>
      <c r="G192" s="55"/>
      <c r="H192" s="42" t="s">
        <v>611</v>
      </c>
      <c r="I192" s="68"/>
      <c r="J192" s="68"/>
      <c r="K192" s="42" t="str">
        <f t="shared" si="17"/>
        <v>.#SWarninGGD</v>
      </c>
      <c r="L192" s="28"/>
      <c r="M192" s="68" t="s">
        <v>445</v>
      </c>
      <c r="N192" s="42"/>
    </row>
    <row r="193" spans="1:14" ht="24.6" customHeight="1" x14ac:dyDescent="0.25">
      <c r="A193" s="28" t="str">
        <f t="shared" si="18"/>
        <v>HI+ ihbi(p-1)+20</v>
      </c>
      <c r="B193" s="29" t="s">
        <v>1020</v>
      </c>
      <c r="C193" s="55"/>
      <c r="D193" s="68" t="s">
        <v>32</v>
      </c>
      <c r="E193" s="42" t="s">
        <v>33</v>
      </c>
      <c r="F193" s="68"/>
      <c r="G193" s="55"/>
      <c r="H193" s="42" t="s">
        <v>612</v>
      </c>
      <c r="I193" s="68"/>
      <c r="J193" s="68"/>
      <c r="K193" s="42" t="str">
        <f t="shared" si="17"/>
        <v>.#SWarninCCO</v>
      </c>
      <c r="L193" s="28"/>
      <c r="M193" s="68" t="s">
        <v>447</v>
      </c>
      <c r="N193" s="42"/>
    </row>
    <row r="194" spans="1:14" ht="24.6" customHeight="1" x14ac:dyDescent="0.25">
      <c r="A194" s="28" t="str">
        <f t="shared" si="18"/>
        <v>HI+ ihbi(p-1)+21</v>
      </c>
      <c r="B194" s="29" t="s">
        <v>1021</v>
      </c>
      <c r="C194" s="55"/>
      <c r="D194" s="68" t="s">
        <v>32</v>
      </c>
      <c r="E194" s="42" t="s">
        <v>33</v>
      </c>
      <c r="F194" s="68"/>
      <c r="G194" s="55"/>
      <c r="H194" s="42" t="s">
        <v>613</v>
      </c>
      <c r="I194" s="68"/>
      <c r="J194" s="68"/>
      <c r="K194" s="42" t="str">
        <f t="shared" si="17"/>
        <v>.#SWarninMMS</v>
      </c>
      <c r="L194" s="28"/>
      <c r="M194" s="68" t="s">
        <v>447</v>
      </c>
      <c r="N194" s="42"/>
    </row>
    <row r="195" spans="1:14" s="5" customFormat="1" ht="24.6" customHeight="1" x14ac:dyDescent="0.25">
      <c r="A195" s="28" t="str">
        <f t="shared" si="18"/>
        <v>HI+ ihbi(p-1)+22</v>
      </c>
      <c r="B195" s="29" t="s">
        <v>1022</v>
      </c>
      <c r="C195" s="55"/>
      <c r="D195" s="68" t="s">
        <v>32</v>
      </c>
      <c r="E195" s="42" t="s">
        <v>33</v>
      </c>
      <c r="F195" s="68" t="s">
        <v>1158</v>
      </c>
      <c r="G195" s="55"/>
      <c r="H195" s="42" t="s">
        <v>1159</v>
      </c>
      <c r="I195" s="68" t="s">
        <v>36</v>
      </c>
      <c r="J195" s="68"/>
      <c r="K195" s="42" t="str">
        <f t="shared" si="17"/>
        <v>DINV.EnclTmp.range</v>
      </c>
      <c r="L195" s="28"/>
      <c r="M195" s="68" t="s">
        <v>447</v>
      </c>
      <c r="N195" s="26"/>
    </row>
    <row r="196" spans="1:14" s="5" customFormat="1" ht="24.6" customHeight="1" x14ac:dyDescent="0.25">
      <c r="A196" s="28" t="str">
        <f t="shared" si="18"/>
        <v>HI+ ihbi(p-1)+23</v>
      </c>
      <c r="B196" s="29" t="s">
        <v>1023</v>
      </c>
      <c r="C196" s="55"/>
      <c r="D196" s="68" t="s">
        <v>32</v>
      </c>
      <c r="E196" s="42" t="s">
        <v>33</v>
      </c>
      <c r="F196" s="68" t="s">
        <v>1158</v>
      </c>
      <c r="G196" s="55"/>
      <c r="H196" s="42" t="s">
        <v>1159</v>
      </c>
      <c r="I196" s="68" t="s">
        <v>36</v>
      </c>
      <c r="J196" s="68"/>
      <c r="K196" s="42" t="str">
        <f t="shared" si="17"/>
        <v>DINV.EnclTmp.range</v>
      </c>
      <c r="L196" s="28"/>
      <c r="M196" s="68" t="s">
        <v>447</v>
      </c>
      <c r="N196" s="26"/>
    </row>
    <row r="197" spans="1:14" s="5" customFormat="1" ht="24.6" customHeight="1" x14ac:dyDescent="0.25">
      <c r="A197" s="28" t="str">
        <f t="shared" si="18"/>
        <v>HI+ ihbi(p-1)+24</v>
      </c>
      <c r="B197" s="29" t="s">
        <v>1024</v>
      </c>
      <c r="C197" s="55"/>
      <c r="D197" s="68" t="s">
        <v>32</v>
      </c>
      <c r="E197" s="42" t="s">
        <v>33</v>
      </c>
      <c r="F197" s="42" t="s">
        <v>34</v>
      </c>
      <c r="G197" s="54">
        <v>1</v>
      </c>
      <c r="H197" s="42" t="s">
        <v>38</v>
      </c>
      <c r="I197" s="42" t="s">
        <v>36</v>
      </c>
      <c r="J197" s="68"/>
      <c r="K197" s="42" t="str">
        <f t="shared" si="17"/>
        <v>MMXU1.Hz.range</v>
      </c>
      <c r="L197" s="28"/>
      <c r="M197" s="68" t="s">
        <v>447</v>
      </c>
      <c r="N197" s="26"/>
    </row>
    <row r="198" spans="1:14" s="5" customFormat="1" ht="24.6" customHeight="1" x14ac:dyDescent="0.25">
      <c r="A198" s="28" t="str">
        <f>"HI+ ihbi(p-1)+" &amp; (ROW(A26) )</f>
        <v>HI+ ihbi(p-1)+26</v>
      </c>
      <c r="B198" s="29" t="s">
        <v>1025</v>
      </c>
      <c r="C198" s="55"/>
      <c r="D198" s="68" t="s">
        <v>32</v>
      </c>
      <c r="E198" s="42" t="s">
        <v>33</v>
      </c>
      <c r="F198" s="42" t="s">
        <v>34</v>
      </c>
      <c r="G198" s="54">
        <v>1</v>
      </c>
      <c r="H198" s="42" t="s">
        <v>38</v>
      </c>
      <c r="I198" s="42" t="s">
        <v>36</v>
      </c>
      <c r="J198" s="68"/>
      <c r="K198" s="42" t="str">
        <f t="shared" si="17"/>
        <v>MMXU1.Hz.range</v>
      </c>
      <c r="L198" s="28"/>
      <c r="M198" s="68" t="s">
        <v>447</v>
      </c>
      <c r="N198" s="26"/>
    </row>
    <row r="199" spans="1:14" s="5" customFormat="1" ht="24.6" customHeight="1" x14ac:dyDescent="0.25">
      <c r="A199" s="28" t="str">
        <f>"HI+ ihbi(p-1)+" &amp; (ROW(A27) )</f>
        <v>HI+ ihbi(p-1)+27</v>
      </c>
      <c r="B199" s="29" t="s">
        <v>1026</v>
      </c>
      <c r="C199" s="55"/>
      <c r="D199" s="68" t="s">
        <v>32</v>
      </c>
      <c r="E199" s="42" t="s">
        <v>33</v>
      </c>
      <c r="F199" s="68" t="s">
        <v>34</v>
      </c>
      <c r="G199" s="56"/>
      <c r="H199" s="68" t="s">
        <v>228</v>
      </c>
      <c r="I199" s="68" t="s">
        <v>108</v>
      </c>
      <c r="J199" s="68"/>
      <c r="K199" s="42" t="str">
        <f t="shared" si="17"/>
        <v>MMXU.PhV.PhsA.range</v>
      </c>
      <c r="L199" s="28"/>
      <c r="M199" s="68" t="s">
        <v>447</v>
      </c>
      <c r="N199" s="26"/>
    </row>
    <row r="200" spans="1:14" s="5" customFormat="1" ht="24.6" customHeight="1" x14ac:dyDescent="0.25">
      <c r="A200" s="28" t="str">
        <f>"HI+ ihbi(p-1)+" &amp; (ROW(A28) )</f>
        <v>HI+ ihbi(p-1)+28</v>
      </c>
      <c r="B200" s="29" t="s">
        <v>1027</v>
      </c>
      <c r="C200" s="55"/>
      <c r="D200" s="68" t="s">
        <v>32</v>
      </c>
      <c r="E200" s="42" t="s">
        <v>33</v>
      </c>
      <c r="F200" s="68" t="s">
        <v>34</v>
      </c>
      <c r="G200" s="56"/>
      <c r="H200" s="68" t="s">
        <v>228</v>
      </c>
      <c r="I200" s="68" t="s">
        <v>108</v>
      </c>
      <c r="J200" s="68"/>
      <c r="K200" s="42" t="str">
        <f t="shared" si="17"/>
        <v>MMXU.PhV.PhsA.range</v>
      </c>
      <c r="L200" s="28"/>
      <c r="M200" s="68" t="s">
        <v>447</v>
      </c>
      <c r="N200" s="26"/>
    </row>
    <row r="201" spans="1:14" s="5" customFormat="1" ht="24.6" customHeight="1" x14ac:dyDescent="0.25">
      <c r="A201" s="28" t="str">
        <f>"HI+ ihbi(p-1)+" &amp; (ROW(A25) )</f>
        <v>HI+ ihbi(p-1)+25</v>
      </c>
      <c r="B201" s="29" t="s">
        <v>1028</v>
      </c>
      <c r="C201" s="55"/>
      <c r="D201" s="68" t="s">
        <v>32</v>
      </c>
      <c r="E201" s="42" t="s">
        <v>33</v>
      </c>
      <c r="F201" s="68" t="s">
        <v>1168</v>
      </c>
      <c r="G201" s="55"/>
      <c r="H201" s="42" t="s">
        <v>1169</v>
      </c>
      <c r="I201" s="68" t="s">
        <v>26</v>
      </c>
      <c r="J201" s="68"/>
      <c r="K201" s="42" t="str">
        <f>F201&amp;G201 &amp;"."&amp;H201</f>
        <v>XFUS.FuSt</v>
      </c>
      <c r="L201" s="28"/>
      <c r="M201" s="68" t="s">
        <v>447</v>
      </c>
      <c r="N201" s="26"/>
    </row>
    <row r="202" spans="1:14" s="5" customFormat="1" ht="24.6" customHeight="1" x14ac:dyDescent="0.25">
      <c r="A202" s="28" t="str">
        <f t="shared" ref="A202:A205" si="19">"HI+ ihbi(p-1)+" &amp; (ROW(A29) )</f>
        <v>HI+ ihbi(p-1)+29</v>
      </c>
      <c r="B202" s="29" t="s">
        <v>1029</v>
      </c>
      <c r="C202" s="55"/>
      <c r="D202" s="68" t="s">
        <v>32</v>
      </c>
      <c r="E202" s="42" t="s">
        <v>33</v>
      </c>
      <c r="F202" s="68"/>
      <c r="G202" s="55"/>
      <c r="H202" s="42" t="s">
        <v>614</v>
      </c>
      <c r="I202" s="68"/>
      <c r="J202" s="68"/>
      <c r="K202" s="42" t="str">
        <f t="shared" si="17"/>
        <v>.#SAlarMML</v>
      </c>
      <c r="L202" s="28"/>
      <c r="M202" s="68" t="s">
        <v>447</v>
      </c>
      <c r="N202" s="26"/>
    </row>
    <row r="203" spans="1:14" s="5" customFormat="1" ht="24.6" customHeight="1" x14ac:dyDescent="0.25">
      <c r="A203" s="28" t="str">
        <f t="shared" si="19"/>
        <v>HI+ ihbi(p-1)+30</v>
      </c>
      <c r="B203" s="29" t="s">
        <v>1030</v>
      </c>
      <c r="C203" s="55"/>
      <c r="D203" s="68" t="s">
        <v>32</v>
      </c>
      <c r="E203" s="42" t="s">
        <v>33</v>
      </c>
      <c r="F203" s="68"/>
      <c r="G203" s="55"/>
      <c r="H203" s="42" t="s">
        <v>615</v>
      </c>
      <c r="I203" s="68"/>
      <c r="J203" s="68"/>
      <c r="K203" s="42" t="str">
        <f>F203&amp;G203 &amp;"."&amp;H203</f>
        <v>.#SFailurHHT</v>
      </c>
      <c r="L203" s="28"/>
      <c r="M203" s="68" t="s">
        <v>447</v>
      </c>
      <c r="N203" s="26"/>
    </row>
    <row r="204" spans="1:14" s="5" customFormat="1" ht="24.6" customHeight="1" x14ac:dyDescent="0.25">
      <c r="A204" s="28" t="str">
        <f t="shared" si="19"/>
        <v>HI+ ihbi(p-1)+31</v>
      </c>
      <c r="B204" s="29" t="s">
        <v>1031</v>
      </c>
      <c r="C204" s="55"/>
      <c r="D204" s="68" t="s">
        <v>32</v>
      </c>
      <c r="E204" s="42" t="s">
        <v>33</v>
      </c>
      <c r="F204" s="68" t="s">
        <v>1161</v>
      </c>
      <c r="G204" s="55"/>
      <c r="H204" s="42" t="s">
        <v>1162</v>
      </c>
      <c r="I204" s="68" t="s">
        <v>26</v>
      </c>
      <c r="J204" s="68"/>
      <c r="K204" s="42" t="str">
        <f t="shared" si="17"/>
        <v>CALH.GrAlm</v>
      </c>
      <c r="L204" s="28"/>
      <c r="M204" s="68" t="s">
        <v>447</v>
      </c>
      <c r="N204" s="26"/>
    </row>
    <row r="205" spans="1:14" s="5" customFormat="1" ht="24.6" customHeight="1" x14ac:dyDescent="0.25">
      <c r="A205" s="28" t="str">
        <f t="shared" si="19"/>
        <v>HI+ ihbi(p-1)+32</v>
      </c>
      <c r="B205" s="29" t="s">
        <v>1032</v>
      </c>
      <c r="C205" s="55"/>
      <c r="D205" s="68" t="s">
        <v>32</v>
      </c>
      <c r="E205" s="42" t="s">
        <v>33</v>
      </c>
      <c r="F205" s="68" t="s">
        <v>1161</v>
      </c>
      <c r="G205" s="55"/>
      <c r="H205" s="42" t="s">
        <v>1170</v>
      </c>
      <c r="I205" s="68" t="s">
        <v>26</v>
      </c>
      <c r="J205" s="68"/>
      <c r="K205" s="42" t="str">
        <f t="shared" si="17"/>
        <v>CALH.GrWrn</v>
      </c>
      <c r="L205" s="28"/>
      <c r="M205" s="68" t="s">
        <v>447</v>
      </c>
      <c r="N205" s="26"/>
    </row>
    <row r="206" spans="1:14" x14ac:dyDescent="0.25">
      <c r="A206" s="296" t="s">
        <v>1481</v>
      </c>
      <c r="B206" s="297"/>
      <c r="C206" s="297"/>
      <c r="D206" s="297"/>
      <c r="E206" s="297"/>
      <c r="F206" s="297"/>
      <c r="G206" s="297"/>
      <c r="H206" s="297"/>
      <c r="I206" s="297"/>
      <c r="J206" s="297"/>
      <c r="K206" s="297"/>
      <c r="L206" s="298"/>
      <c r="M206" s="167"/>
      <c r="N206" s="167"/>
    </row>
    <row r="207" spans="1:14" ht="24" x14ac:dyDescent="0.25">
      <c r="A207" s="31" t="s">
        <v>455</v>
      </c>
      <c r="B207" s="41" t="s">
        <v>579</v>
      </c>
      <c r="C207" s="54">
        <v>3</v>
      </c>
      <c r="D207" s="42" t="s">
        <v>954</v>
      </c>
      <c r="E207" s="42" t="s">
        <v>953</v>
      </c>
      <c r="F207" s="42" t="s">
        <v>1102</v>
      </c>
      <c r="G207" s="54">
        <v>1</v>
      </c>
      <c r="H207" s="42" t="s">
        <v>47</v>
      </c>
      <c r="I207" s="42" t="s">
        <v>12</v>
      </c>
      <c r="J207" s="68"/>
      <c r="K207" s="42" t="str">
        <f t="shared" si="17"/>
        <v>DBAT1.BatSt</v>
      </c>
      <c r="L207" s="31"/>
      <c r="M207" s="68"/>
      <c r="N207" s="42" t="s">
        <v>1167</v>
      </c>
    </row>
    <row r="208" spans="1:14" ht="24" x14ac:dyDescent="0.25">
      <c r="A208" s="28" t="str">
        <f t="shared" ref="A208:A231" si="20">"HB+" &amp; (ROW(A1) )</f>
        <v>HB+1</v>
      </c>
      <c r="B208" s="41" t="s">
        <v>580</v>
      </c>
      <c r="C208" s="54">
        <v>1</v>
      </c>
      <c r="D208" s="42" t="s">
        <v>32</v>
      </c>
      <c r="E208" s="42" t="s">
        <v>33</v>
      </c>
      <c r="F208" s="42" t="s">
        <v>1102</v>
      </c>
      <c r="G208" s="54">
        <v>1</v>
      </c>
      <c r="H208" s="42" t="s">
        <v>43</v>
      </c>
      <c r="I208" s="42" t="s">
        <v>36</v>
      </c>
      <c r="J208" s="68"/>
      <c r="K208" s="42" t="str">
        <f t="shared" si="17"/>
        <v>DBAT1.Vol.range</v>
      </c>
      <c r="L208" s="28"/>
      <c r="M208" s="68"/>
      <c r="N208" s="42"/>
    </row>
    <row r="209" spans="1:14" ht="24" x14ac:dyDescent="0.25">
      <c r="A209" s="28" t="str">
        <f t="shared" si="20"/>
        <v>HB+2</v>
      </c>
      <c r="B209" s="41" t="s">
        <v>581</v>
      </c>
      <c r="C209" s="54">
        <v>1</v>
      </c>
      <c r="D209" s="42" t="s">
        <v>32</v>
      </c>
      <c r="E209" s="42" t="s">
        <v>33</v>
      </c>
      <c r="F209" s="42" t="s">
        <v>1102</v>
      </c>
      <c r="G209" s="54">
        <v>1</v>
      </c>
      <c r="H209" s="42" t="s">
        <v>43</v>
      </c>
      <c r="I209" s="42" t="s">
        <v>36</v>
      </c>
      <c r="J209" s="68"/>
      <c r="K209" s="42" t="str">
        <f t="shared" si="17"/>
        <v>DBAT1.Vol.range</v>
      </c>
      <c r="L209" s="28"/>
      <c r="M209" s="68"/>
      <c r="N209" s="42"/>
    </row>
    <row r="210" spans="1:14" x14ac:dyDescent="0.25">
      <c r="A210" s="28" t="str">
        <f t="shared" si="20"/>
        <v>HB+3</v>
      </c>
      <c r="B210" s="41" t="s">
        <v>582</v>
      </c>
      <c r="C210" s="54">
        <v>1</v>
      </c>
      <c r="D210" s="42" t="s">
        <v>32</v>
      </c>
      <c r="E210" s="42" t="s">
        <v>33</v>
      </c>
      <c r="F210" s="42" t="s">
        <v>1102</v>
      </c>
      <c r="G210" s="54">
        <v>1</v>
      </c>
      <c r="H210" s="42" t="s">
        <v>48</v>
      </c>
      <c r="I210" s="42" t="s">
        <v>36</v>
      </c>
      <c r="J210" s="68"/>
      <c r="K210" s="42" t="str">
        <f t="shared" si="17"/>
        <v>DBAT1.InBatV</v>
      </c>
      <c r="L210" s="28"/>
      <c r="M210" s="68" t="s">
        <v>193</v>
      </c>
      <c r="N210" s="42"/>
    </row>
    <row r="211" spans="1:14" x14ac:dyDescent="0.25">
      <c r="A211" s="28" t="str">
        <f t="shared" si="20"/>
        <v>HB+4</v>
      </c>
      <c r="B211" s="41" t="s">
        <v>583</v>
      </c>
      <c r="C211" s="54">
        <v>1</v>
      </c>
      <c r="D211" s="42" t="s">
        <v>32</v>
      </c>
      <c r="E211" s="42" t="s">
        <v>33</v>
      </c>
      <c r="F211" s="42" t="s">
        <v>1102</v>
      </c>
      <c r="G211" s="54">
        <v>1</v>
      </c>
      <c r="H211" s="42" t="s">
        <v>48</v>
      </c>
      <c r="I211" s="42" t="s">
        <v>36</v>
      </c>
      <c r="J211" s="68"/>
      <c r="K211" s="42"/>
      <c r="L211" s="28"/>
      <c r="M211" s="68"/>
      <c r="N211" s="42"/>
    </row>
    <row r="212" spans="1:14" x14ac:dyDescent="0.25">
      <c r="A212" s="28" t="str">
        <f t="shared" si="20"/>
        <v>HB+5</v>
      </c>
      <c r="B212" s="29" t="s">
        <v>397</v>
      </c>
      <c r="C212" s="55"/>
      <c r="D212" s="68" t="s">
        <v>32</v>
      </c>
      <c r="E212" s="42" t="s">
        <v>33</v>
      </c>
      <c r="F212" s="68" t="s">
        <v>1154</v>
      </c>
      <c r="G212" s="56"/>
      <c r="H212" s="68" t="s">
        <v>1155</v>
      </c>
      <c r="I212" s="68" t="s">
        <v>26</v>
      </c>
      <c r="J212" s="68"/>
      <c r="K212" s="42" t="str">
        <f t="shared" ref="K212:K236" si="21">F212&amp;G212 &amp;"."&amp;H212</f>
        <v>LCCH.ChLiv</v>
      </c>
      <c r="L212" s="28"/>
      <c r="M212" s="68" t="s">
        <v>446</v>
      </c>
      <c r="N212" s="179" t="s">
        <v>1194</v>
      </c>
    </row>
    <row r="213" spans="1:14" x14ac:dyDescent="0.25">
      <c r="A213" s="28" t="str">
        <f t="shared" si="20"/>
        <v>HB+6</v>
      </c>
      <c r="B213" s="29" t="s">
        <v>398</v>
      </c>
      <c r="C213" s="55"/>
      <c r="D213" s="68" t="s">
        <v>32</v>
      </c>
      <c r="E213" s="42" t="s">
        <v>33</v>
      </c>
      <c r="F213" s="68"/>
      <c r="G213" s="55"/>
      <c r="H213" s="42" t="s">
        <v>616</v>
      </c>
      <c r="I213" s="68"/>
      <c r="J213" s="68"/>
      <c r="K213" s="42" t="str">
        <f t="shared" si="21"/>
        <v>.EtModBBC</v>
      </c>
      <c r="L213" s="28"/>
      <c r="M213" s="68" t="s">
        <v>446</v>
      </c>
      <c r="N213" s="42"/>
    </row>
    <row r="214" spans="1:14" x14ac:dyDescent="0.25">
      <c r="A214" s="28" t="str">
        <f t="shared" si="20"/>
        <v>HB+7</v>
      </c>
      <c r="B214" s="29" t="s">
        <v>399</v>
      </c>
      <c r="C214" s="55"/>
      <c r="D214" s="68" t="s">
        <v>32</v>
      </c>
      <c r="E214" s="42" t="s">
        <v>33</v>
      </c>
      <c r="F214" s="68"/>
      <c r="G214" s="55"/>
      <c r="H214" s="42" t="s">
        <v>617</v>
      </c>
      <c r="I214" s="68"/>
      <c r="J214" s="68"/>
      <c r="K214" s="42" t="str">
        <f t="shared" si="21"/>
        <v>.EtCloseBBC</v>
      </c>
      <c r="L214" s="28"/>
      <c r="M214" s="68" t="s">
        <v>446</v>
      </c>
      <c r="N214" s="42"/>
    </row>
    <row r="215" spans="1:14" x14ac:dyDescent="0.25">
      <c r="A215" s="28" t="str">
        <f t="shared" si="20"/>
        <v>HB+8</v>
      </c>
      <c r="B215" s="29" t="s">
        <v>400</v>
      </c>
      <c r="C215" s="55"/>
      <c r="D215" s="68" t="s">
        <v>32</v>
      </c>
      <c r="E215" s="42" t="s">
        <v>33</v>
      </c>
      <c r="F215" s="68" t="s">
        <v>1165</v>
      </c>
      <c r="G215" s="55"/>
      <c r="H215" s="42" t="s">
        <v>1166</v>
      </c>
      <c r="I215" s="68" t="s">
        <v>91</v>
      </c>
      <c r="J215" s="68"/>
      <c r="K215" s="42" t="str">
        <f t="shared" si="21"/>
        <v>DBTC.BatChaSt</v>
      </c>
      <c r="L215" s="28"/>
      <c r="M215" s="68" t="s">
        <v>446</v>
      </c>
      <c r="N215" s="42"/>
    </row>
    <row r="216" spans="1:14" x14ac:dyDescent="0.25">
      <c r="A216" s="28" t="str">
        <f t="shared" si="20"/>
        <v>HB+9</v>
      </c>
      <c r="B216" s="29" t="s">
        <v>401</v>
      </c>
      <c r="C216" s="55"/>
      <c r="D216" s="68" t="s">
        <v>32</v>
      </c>
      <c r="E216" s="42" t="s">
        <v>33</v>
      </c>
      <c r="F216" s="42" t="s">
        <v>1102</v>
      </c>
      <c r="G216" s="54">
        <v>1</v>
      </c>
      <c r="H216" s="42" t="s">
        <v>47</v>
      </c>
      <c r="I216" s="42" t="s">
        <v>12</v>
      </c>
      <c r="J216" s="68"/>
      <c r="K216" s="42" t="str">
        <f t="shared" si="21"/>
        <v>DBAT1.BatSt</v>
      </c>
      <c r="L216" s="28"/>
      <c r="M216" s="68" t="s">
        <v>446</v>
      </c>
      <c r="N216" s="42"/>
    </row>
    <row r="217" spans="1:14" x14ac:dyDescent="0.25">
      <c r="A217" s="28" t="str">
        <f t="shared" si="20"/>
        <v>HB+10</v>
      </c>
      <c r="B217" s="29" t="s">
        <v>402</v>
      </c>
      <c r="C217" s="55"/>
      <c r="D217" s="68" t="s">
        <v>32</v>
      </c>
      <c r="E217" s="42" t="s">
        <v>33</v>
      </c>
      <c r="F217" s="68"/>
      <c r="G217" s="55"/>
      <c r="H217" s="42" t="s">
        <v>620</v>
      </c>
      <c r="I217" s="68"/>
      <c r="J217" s="68"/>
      <c r="K217" s="42" t="str">
        <f t="shared" si="21"/>
        <v>.EtAlarBBT</v>
      </c>
      <c r="L217" s="28"/>
      <c r="M217" s="68" t="s">
        <v>446</v>
      </c>
      <c r="N217" s="42"/>
    </row>
    <row r="218" spans="1:14" x14ac:dyDescent="0.25">
      <c r="A218" s="28" t="str">
        <f t="shared" si="20"/>
        <v>HB+11</v>
      </c>
      <c r="B218" s="29" t="s">
        <v>403</v>
      </c>
      <c r="C218" s="55"/>
      <c r="D218" s="68" t="s">
        <v>32</v>
      </c>
      <c r="E218" s="42" t="s">
        <v>33</v>
      </c>
      <c r="F218" s="68"/>
      <c r="G218" s="55"/>
      <c r="H218" s="42" t="s">
        <v>620</v>
      </c>
      <c r="I218" s="68"/>
      <c r="J218" s="68"/>
      <c r="K218" s="42" t="str">
        <f t="shared" si="21"/>
        <v>.EtAlarBBT</v>
      </c>
      <c r="L218" s="28"/>
      <c r="M218" s="68" t="s">
        <v>446</v>
      </c>
      <c r="N218" s="42"/>
    </row>
    <row r="219" spans="1:14" ht="24" x14ac:dyDescent="0.25">
      <c r="A219" s="28" t="str">
        <f t="shared" si="20"/>
        <v>HB+12</v>
      </c>
      <c r="B219" s="29" t="s">
        <v>449</v>
      </c>
      <c r="C219" s="55"/>
      <c r="D219" s="68" t="s">
        <v>32</v>
      </c>
      <c r="E219" s="42" t="s">
        <v>33</v>
      </c>
      <c r="F219" s="68"/>
      <c r="G219" s="55"/>
      <c r="H219" s="42" t="s">
        <v>621</v>
      </c>
      <c r="I219" s="68"/>
      <c r="J219" s="68"/>
      <c r="K219" s="42" t="str">
        <f t="shared" si="21"/>
        <v>.EtWarninBBT</v>
      </c>
      <c r="L219" s="28"/>
      <c r="M219" s="68" t="s">
        <v>451</v>
      </c>
      <c r="N219" s="42"/>
    </row>
    <row r="220" spans="1:14" ht="24" x14ac:dyDescent="0.25">
      <c r="A220" s="28" t="str">
        <f t="shared" si="20"/>
        <v>HB+13</v>
      </c>
      <c r="B220" s="29" t="s">
        <v>450</v>
      </c>
      <c r="C220" s="55"/>
      <c r="D220" s="68" t="s">
        <v>32</v>
      </c>
      <c r="E220" s="42" t="s">
        <v>33</v>
      </c>
      <c r="F220" s="68"/>
      <c r="G220" s="55"/>
      <c r="H220" s="42" t="s">
        <v>621</v>
      </c>
      <c r="I220" s="68"/>
      <c r="J220" s="68"/>
      <c r="K220" s="42" t="str">
        <f t="shared" si="21"/>
        <v>.EtWarninBBT</v>
      </c>
      <c r="L220" s="28"/>
      <c r="M220" s="68" t="s">
        <v>451</v>
      </c>
      <c r="N220" s="42"/>
    </row>
    <row r="221" spans="1:14" x14ac:dyDescent="0.25">
      <c r="A221" s="28" t="str">
        <f t="shared" si="20"/>
        <v>HB+14</v>
      </c>
      <c r="B221" s="29" t="s">
        <v>404</v>
      </c>
      <c r="C221" s="55"/>
      <c r="D221" s="68" t="s">
        <v>32</v>
      </c>
      <c r="E221" s="42" t="s">
        <v>33</v>
      </c>
      <c r="F221" s="68"/>
      <c r="G221" s="55"/>
      <c r="H221" s="42" t="s">
        <v>622</v>
      </c>
      <c r="I221" s="68"/>
      <c r="J221" s="68"/>
      <c r="K221" s="42" t="str">
        <f t="shared" si="21"/>
        <v>.EtAlarBBC</v>
      </c>
      <c r="L221" s="28"/>
      <c r="M221" s="68" t="s">
        <v>446</v>
      </c>
      <c r="N221" s="42"/>
    </row>
    <row r="222" spans="1:14" x14ac:dyDescent="0.25">
      <c r="A222" s="28" t="str">
        <f t="shared" si="20"/>
        <v>HB+15</v>
      </c>
      <c r="B222" s="29" t="s">
        <v>405</v>
      </c>
      <c r="C222" s="55"/>
      <c r="D222" s="68" t="s">
        <v>32</v>
      </c>
      <c r="E222" s="42" t="s">
        <v>33</v>
      </c>
      <c r="F222" s="68"/>
      <c r="G222" s="55"/>
      <c r="H222" s="42" t="s">
        <v>622</v>
      </c>
      <c r="I222" s="68"/>
      <c r="J222" s="68"/>
      <c r="K222" s="42" t="str">
        <f t="shared" si="21"/>
        <v>.EtAlarBBC</v>
      </c>
      <c r="L222" s="28"/>
      <c r="M222" s="68" t="s">
        <v>446</v>
      </c>
      <c r="N222" s="42"/>
    </row>
    <row r="223" spans="1:14" x14ac:dyDescent="0.25">
      <c r="A223" s="28" t="str">
        <f t="shared" si="20"/>
        <v>HB+16</v>
      </c>
      <c r="B223" s="29" t="s">
        <v>406</v>
      </c>
      <c r="C223" s="55"/>
      <c r="D223" s="68" t="s">
        <v>32</v>
      </c>
      <c r="E223" s="42" t="s">
        <v>33</v>
      </c>
      <c r="F223" s="68"/>
      <c r="G223" s="55"/>
      <c r="H223" s="42" t="s">
        <v>623</v>
      </c>
      <c r="I223" s="68"/>
      <c r="J223" s="68"/>
      <c r="K223" s="42" t="str">
        <f t="shared" si="21"/>
        <v>.EtWarninBBC</v>
      </c>
      <c r="L223" s="28"/>
      <c r="M223" s="68" t="s">
        <v>446</v>
      </c>
      <c r="N223" s="42"/>
    </row>
    <row r="224" spans="1:14" ht="24" x14ac:dyDescent="0.25">
      <c r="A224" s="28" t="str">
        <f t="shared" si="20"/>
        <v>HB+17</v>
      </c>
      <c r="B224" s="29" t="s">
        <v>407</v>
      </c>
      <c r="C224" s="55"/>
      <c r="D224" s="68" t="s">
        <v>32</v>
      </c>
      <c r="E224" s="42" t="s">
        <v>33</v>
      </c>
      <c r="F224" s="68"/>
      <c r="G224" s="55"/>
      <c r="H224" s="42" t="s">
        <v>623</v>
      </c>
      <c r="I224" s="68"/>
      <c r="J224" s="68"/>
      <c r="K224" s="42" t="str">
        <f t="shared" si="21"/>
        <v>.EtWarninBBC</v>
      </c>
      <c r="L224" s="28"/>
      <c r="M224" s="68" t="s">
        <v>446</v>
      </c>
      <c r="N224" s="42"/>
    </row>
    <row r="225" spans="1:14" x14ac:dyDescent="0.25">
      <c r="A225" s="28" t="str">
        <f t="shared" si="20"/>
        <v>HB+18</v>
      </c>
      <c r="B225" s="29" t="s">
        <v>408</v>
      </c>
      <c r="C225" s="55"/>
      <c r="D225" s="68" t="s">
        <v>32</v>
      </c>
      <c r="E225" s="42" t="s">
        <v>33</v>
      </c>
      <c r="F225" s="68"/>
      <c r="G225" s="55"/>
      <c r="H225" s="42" t="s">
        <v>624</v>
      </c>
      <c r="I225" s="68"/>
      <c r="J225" s="68"/>
      <c r="K225" s="42" t="str">
        <f t="shared" si="21"/>
        <v>.EtWarninBBI</v>
      </c>
      <c r="L225" s="28"/>
      <c r="M225" s="68" t="s">
        <v>446</v>
      </c>
      <c r="N225" s="42"/>
    </row>
    <row r="226" spans="1:14" x14ac:dyDescent="0.25">
      <c r="A226" s="28" t="str">
        <f t="shared" si="20"/>
        <v>HB+19</v>
      </c>
      <c r="B226" s="29" t="s">
        <v>409</v>
      </c>
      <c r="C226" s="55"/>
      <c r="D226" s="68" t="s">
        <v>32</v>
      </c>
      <c r="E226" s="42" t="s">
        <v>33</v>
      </c>
      <c r="F226" s="68"/>
      <c r="G226" s="55"/>
      <c r="H226" s="42" t="s">
        <v>624</v>
      </c>
      <c r="I226" s="68"/>
      <c r="J226" s="68"/>
      <c r="K226" s="42" t="str">
        <f t="shared" si="21"/>
        <v>.EtWarninBBI</v>
      </c>
      <c r="L226" s="28"/>
      <c r="M226" s="68" t="s">
        <v>446</v>
      </c>
      <c r="N226" s="42"/>
    </row>
    <row r="227" spans="1:14" x14ac:dyDescent="0.25">
      <c r="A227" s="28" t="str">
        <f t="shared" si="20"/>
        <v>HB+20</v>
      </c>
      <c r="B227" s="29" t="s">
        <v>410</v>
      </c>
      <c r="C227" s="55"/>
      <c r="D227" s="68" t="s">
        <v>32</v>
      </c>
      <c r="E227" s="42" t="s">
        <v>33</v>
      </c>
      <c r="F227" s="68"/>
      <c r="G227" s="55"/>
      <c r="H227" s="42" t="s">
        <v>625</v>
      </c>
      <c r="I227" s="68"/>
      <c r="J227" s="68"/>
      <c r="K227" s="42" t="str">
        <f t="shared" si="21"/>
        <v>.EtBBV</v>
      </c>
      <c r="L227" s="28"/>
      <c r="M227" s="68" t="s">
        <v>446</v>
      </c>
      <c r="N227" s="42"/>
    </row>
    <row r="228" spans="1:14" x14ac:dyDescent="0.25">
      <c r="A228" s="28" t="str">
        <f t="shared" si="20"/>
        <v>HB+21</v>
      </c>
      <c r="B228" s="29" t="s">
        <v>411</v>
      </c>
      <c r="C228" s="55"/>
      <c r="D228" s="68" t="s">
        <v>32</v>
      </c>
      <c r="E228" s="42" t="s">
        <v>33</v>
      </c>
      <c r="F228" s="68"/>
      <c r="G228" s="55"/>
      <c r="H228" s="42" t="s">
        <v>626</v>
      </c>
      <c r="I228" s="68"/>
      <c r="J228" s="68"/>
      <c r="K228" s="42" t="str">
        <f t="shared" si="21"/>
        <v>.EtAlarBBV</v>
      </c>
      <c r="L228" s="28"/>
      <c r="M228" s="68" t="s">
        <v>446</v>
      </c>
      <c r="N228" s="42"/>
    </row>
    <row r="229" spans="1:14" x14ac:dyDescent="0.25">
      <c r="A229" s="28" t="str">
        <f t="shared" si="20"/>
        <v>HB+22</v>
      </c>
      <c r="B229" s="29" t="s">
        <v>412</v>
      </c>
      <c r="C229" s="55"/>
      <c r="D229" s="68" t="s">
        <v>32</v>
      </c>
      <c r="E229" s="42" t="s">
        <v>33</v>
      </c>
      <c r="F229" s="68"/>
      <c r="G229" s="55"/>
      <c r="H229" s="42" t="s">
        <v>625</v>
      </c>
      <c r="I229" s="68"/>
      <c r="J229" s="68"/>
      <c r="K229" s="42" t="str">
        <f t="shared" si="21"/>
        <v>.EtBBV</v>
      </c>
      <c r="L229" s="28"/>
      <c r="M229" s="68" t="s">
        <v>446</v>
      </c>
      <c r="N229" s="42"/>
    </row>
    <row r="230" spans="1:14" x14ac:dyDescent="0.25">
      <c r="A230" s="28" t="str">
        <f t="shared" si="20"/>
        <v>HB+23</v>
      </c>
      <c r="B230" s="29" t="s">
        <v>413</v>
      </c>
      <c r="C230" s="55"/>
      <c r="D230" s="68" t="s">
        <v>32</v>
      </c>
      <c r="E230" s="42" t="s">
        <v>33</v>
      </c>
      <c r="F230" s="68"/>
      <c r="G230" s="55"/>
      <c r="H230" s="42" t="s">
        <v>627</v>
      </c>
      <c r="I230" s="68"/>
      <c r="J230" s="68"/>
      <c r="K230" s="42" t="str">
        <f t="shared" si="21"/>
        <v>.EtWarninBBV</v>
      </c>
      <c r="L230" s="28"/>
      <c r="M230" s="68" t="s">
        <v>446</v>
      </c>
      <c r="N230" s="42"/>
    </row>
    <row r="231" spans="1:14" x14ac:dyDescent="0.25">
      <c r="A231" s="28" t="str">
        <f t="shared" si="20"/>
        <v>HB+24</v>
      </c>
      <c r="B231" s="29" t="s">
        <v>414</v>
      </c>
      <c r="C231" s="55"/>
      <c r="D231" s="68" t="s">
        <v>32</v>
      </c>
      <c r="E231" s="42" t="s">
        <v>33</v>
      </c>
      <c r="F231" s="68"/>
      <c r="G231" s="55"/>
      <c r="H231" s="42" t="s">
        <v>628</v>
      </c>
      <c r="I231" s="68"/>
      <c r="J231" s="68"/>
      <c r="K231" s="42" t="str">
        <f t="shared" si="21"/>
        <v>.EtFaiBBC</v>
      </c>
      <c r="L231" s="28"/>
      <c r="M231" s="68" t="s">
        <v>446</v>
      </c>
      <c r="N231" s="42"/>
    </row>
    <row r="232" spans="1:14" x14ac:dyDescent="0.25">
      <c r="A232" s="28" t="str">
        <f>"HB+" &amp; (ROW(A26) )</f>
        <v>HB+26</v>
      </c>
      <c r="B232" s="29" t="s">
        <v>415</v>
      </c>
      <c r="C232" s="55"/>
      <c r="D232" s="68" t="s">
        <v>32</v>
      </c>
      <c r="E232" s="42" t="s">
        <v>33</v>
      </c>
      <c r="F232" s="68"/>
      <c r="G232" s="55"/>
      <c r="H232" s="42" t="s">
        <v>629</v>
      </c>
      <c r="I232" s="68"/>
      <c r="J232" s="68"/>
      <c r="K232" s="42" t="str">
        <f t="shared" si="21"/>
        <v>.EtErroBBF</v>
      </c>
      <c r="L232" s="28"/>
      <c r="M232" s="68" t="s">
        <v>446</v>
      </c>
      <c r="N232" s="42"/>
    </row>
    <row r="233" spans="1:14" x14ac:dyDescent="0.25">
      <c r="A233" s="28" t="str">
        <f>"HB+" &amp; (ROW(A27) )</f>
        <v>HB+27</v>
      </c>
      <c r="B233" s="29" t="s">
        <v>416</v>
      </c>
      <c r="C233" s="55"/>
      <c r="D233" s="68" t="s">
        <v>32</v>
      </c>
      <c r="E233" s="42" t="s">
        <v>33</v>
      </c>
      <c r="F233" s="68"/>
      <c r="G233" s="55"/>
      <c r="H233" s="42" t="s">
        <v>630</v>
      </c>
      <c r="I233" s="68"/>
      <c r="J233" s="68"/>
      <c r="K233" s="42" t="str">
        <f t="shared" si="21"/>
        <v>.EtFaulBBG</v>
      </c>
      <c r="L233" s="28"/>
      <c r="M233" s="68" t="s">
        <v>446</v>
      </c>
      <c r="N233" s="42"/>
    </row>
    <row r="234" spans="1:14" x14ac:dyDescent="0.25">
      <c r="A234" s="28" t="str">
        <f>"HB+" &amp; (ROW(A28) )</f>
        <v>HB+28</v>
      </c>
      <c r="B234" s="29" t="s">
        <v>417</v>
      </c>
      <c r="C234" s="55"/>
      <c r="D234" s="68" t="s">
        <v>32</v>
      </c>
      <c r="E234" s="42" t="s">
        <v>33</v>
      </c>
      <c r="F234" s="68"/>
      <c r="G234" s="55"/>
      <c r="H234" s="42" t="s">
        <v>631</v>
      </c>
      <c r="I234" s="68"/>
      <c r="J234" s="68"/>
      <c r="K234" s="42" t="str">
        <f t="shared" si="21"/>
        <v>.EtFaulBBS</v>
      </c>
      <c r="L234" s="28"/>
      <c r="M234" s="68" t="s">
        <v>446</v>
      </c>
      <c r="N234" s="42"/>
    </row>
    <row r="235" spans="1:14" x14ac:dyDescent="0.25">
      <c r="A235" s="28" t="str">
        <f>"HB+" &amp; (ROW(A25) )</f>
        <v>HB+25</v>
      </c>
      <c r="B235" s="29" t="s">
        <v>418</v>
      </c>
      <c r="C235" s="55"/>
      <c r="D235" s="68" t="s">
        <v>32</v>
      </c>
      <c r="E235" s="42" t="s">
        <v>33</v>
      </c>
      <c r="F235" s="68"/>
      <c r="G235" s="55"/>
      <c r="H235" s="42" t="s">
        <v>632</v>
      </c>
      <c r="I235" s="68"/>
      <c r="J235" s="68"/>
      <c r="K235" s="42" t="str">
        <f t="shared" si="21"/>
        <v>.EtAlarBBO</v>
      </c>
      <c r="L235" s="28"/>
      <c r="M235" s="68" t="s">
        <v>446</v>
      </c>
      <c r="N235" s="42"/>
    </row>
    <row r="236" spans="1:14" x14ac:dyDescent="0.25">
      <c r="A236" s="28" t="str">
        <f t="shared" ref="A236:A241" si="22">"HB+" &amp; (ROW(A29) )</f>
        <v>HB+29</v>
      </c>
      <c r="B236" s="29" t="s">
        <v>419</v>
      </c>
      <c r="C236" s="55"/>
      <c r="D236" s="68" t="s">
        <v>32</v>
      </c>
      <c r="E236" s="42" t="s">
        <v>33</v>
      </c>
      <c r="F236" s="68"/>
      <c r="G236" s="55"/>
      <c r="H236" s="42" t="s">
        <v>633</v>
      </c>
      <c r="I236" s="68"/>
      <c r="J236" s="68"/>
      <c r="K236" s="42" t="str">
        <f t="shared" si="21"/>
        <v>.EtWarningBBO</v>
      </c>
      <c r="L236" s="28"/>
      <c r="M236" s="68" t="s">
        <v>446</v>
      </c>
      <c r="N236" s="42"/>
    </row>
    <row r="237" spans="1:14" x14ac:dyDescent="0.25">
      <c r="A237" s="28" t="str">
        <f t="shared" si="22"/>
        <v>HB+30</v>
      </c>
      <c r="B237" s="29" t="s">
        <v>420</v>
      </c>
      <c r="C237" s="55"/>
      <c r="D237" s="68" t="s">
        <v>32</v>
      </c>
      <c r="E237" s="42" t="s">
        <v>33</v>
      </c>
      <c r="F237" s="68"/>
      <c r="G237" s="55"/>
      <c r="H237" s="42" t="s">
        <v>634</v>
      </c>
      <c r="I237" s="68"/>
      <c r="J237" s="68"/>
      <c r="K237" s="42" t="str">
        <f t="shared" ref="K237:K299" si="23">F237&amp;G237 &amp;"."&amp;H237</f>
        <v>.EtAlarBBF</v>
      </c>
      <c r="L237" s="28"/>
      <c r="M237" s="68" t="s">
        <v>446</v>
      </c>
      <c r="N237" s="42"/>
    </row>
    <row r="238" spans="1:14" x14ac:dyDescent="0.25">
      <c r="A238" s="28" t="str">
        <f t="shared" si="22"/>
        <v>HB+31</v>
      </c>
      <c r="B238" s="29" t="s">
        <v>421</v>
      </c>
      <c r="C238" s="55"/>
      <c r="D238" s="68" t="s">
        <v>32</v>
      </c>
      <c r="E238" s="42" t="s">
        <v>33</v>
      </c>
      <c r="F238" s="68"/>
      <c r="G238" s="55"/>
      <c r="H238" s="42" t="s">
        <v>635</v>
      </c>
      <c r="I238" s="68"/>
      <c r="J238" s="68"/>
      <c r="K238" s="42" t="str">
        <f t="shared" si="23"/>
        <v>.EtWarninBBS</v>
      </c>
      <c r="L238" s="28"/>
      <c r="M238" s="68" t="s">
        <v>446</v>
      </c>
      <c r="N238" s="42"/>
    </row>
    <row r="239" spans="1:14" x14ac:dyDescent="0.25">
      <c r="A239" s="28" t="str">
        <f t="shared" si="22"/>
        <v>HB+32</v>
      </c>
      <c r="B239" s="29" t="s">
        <v>422</v>
      </c>
      <c r="C239" s="55"/>
      <c r="D239" s="68" t="s">
        <v>32</v>
      </c>
      <c r="E239" s="42" t="s">
        <v>33</v>
      </c>
      <c r="F239" s="68"/>
      <c r="G239" s="55"/>
      <c r="H239" s="42" t="s">
        <v>636</v>
      </c>
      <c r="I239" s="68"/>
      <c r="J239" s="68"/>
      <c r="K239" s="42" t="str">
        <f t="shared" si="23"/>
        <v>.EtBBT</v>
      </c>
      <c r="L239" s="28"/>
      <c r="M239" s="68" t="s">
        <v>446</v>
      </c>
      <c r="N239" s="42"/>
    </row>
    <row r="240" spans="1:14" x14ac:dyDescent="0.25">
      <c r="A240" s="28" t="str">
        <f t="shared" si="22"/>
        <v>HB+33</v>
      </c>
      <c r="B240" s="29" t="s">
        <v>423</v>
      </c>
      <c r="C240" s="55"/>
      <c r="D240" s="68" t="s">
        <v>32</v>
      </c>
      <c r="E240" s="42" t="s">
        <v>33</v>
      </c>
      <c r="F240" s="68"/>
      <c r="G240" s="55"/>
      <c r="H240" s="42" t="s">
        <v>637</v>
      </c>
      <c r="I240" s="68"/>
      <c r="J240" s="68"/>
      <c r="K240" s="42" t="str">
        <f t="shared" si="23"/>
        <v>.EtWarninBBF</v>
      </c>
      <c r="L240" s="28"/>
      <c r="M240" s="68" t="s">
        <v>446</v>
      </c>
      <c r="N240" s="42"/>
    </row>
    <row r="241" spans="1:14" x14ac:dyDescent="0.25">
      <c r="A241" s="28" t="str">
        <f t="shared" si="22"/>
        <v>HB+34</v>
      </c>
      <c r="B241" s="29" t="s">
        <v>424</v>
      </c>
      <c r="C241" s="55"/>
      <c r="D241" s="68" t="s">
        <v>32</v>
      </c>
      <c r="E241" s="42" t="s">
        <v>33</v>
      </c>
      <c r="F241" s="68"/>
      <c r="G241" s="55"/>
      <c r="H241" s="42" t="s">
        <v>638</v>
      </c>
      <c r="I241" s="68"/>
      <c r="J241" s="68"/>
      <c r="K241" s="42" t="str">
        <f t="shared" si="23"/>
        <v>.EtAlarmBBC</v>
      </c>
      <c r="L241" s="28"/>
      <c r="M241" s="68" t="s">
        <v>446</v>
      </c>
      <c r="N241" s="42"/>
    </row>
    <row r="242" spans="1:14" x14ac:dyDescent="0.25">
      <c r="A242" s="28" t="str">
        <f>"HB+" &amp; (ROW(A40) )</f>
        <v>HB+40</v>
      </c>
      <c r="B242" s="29" t="s">
        <v>425</v>
      </c>
      <c r="C242" s="55"/>
      <c r="D242" s="68" t="s">
        <v>32</v>
      </c>
      <c r="E242" s="42" t="s">
        <v>33</v>
      </c>
      <c r="F242" s="68"/>
      <c r="G242" s="55"/>
      <c r="H242" s="42" t="s">
        <v>639</v>
      </c>
      <c r="I242" s="68"/>
      <c r="J242" s="68"/>
      <c r="K242" s="42" t="str">
        <f t="shared" si="23"/>
        <v>.EtWarniBBC</v>
      </c>
      <c r="L242" s="28"/>
      <c r="M242" s="68" t="s">
        <v>446</v>
      </c>
      <c r="N242" s="42"/>
    </row>
    <row r="243" spans="1:14" x14ac:dyDescent="0.25">
      <c r="A243" s="28" t="str">
        <f>"HB+" &amp; (ROW(A35) )</f>
        <v>HB+35</v>
      </c>
      <c r="B243" s="29" t="s">
        <v>426</v>
      </c>
      <c r="C243" s="55"/>
      <c r="D243" s="68" t="s">
        <v>32</v>
      </c>
      <c r="E243" s="42" t="s">
        <v>33</v>
      </c>
      <c r="F243" s="68"/>
      <c r="G243" s="55"/>
      <c r="H243" s="42" t="s">
        <v>640</v>
      </c>
      <c r="I243" s="68"/>
      <c r="J243" s="68"/>
      <c r="K243" s="42" t="str">
        <f t="shared" si="23"/>
        <v>.EtABBH</v>
      </c>
      <c r="L243" s="28"/>
      <c r="M243" s="68" t="s">
        <v>446</v>
      </c>
      <c r="N243" s="42"/>
    </row>
    <row r="244" spans="1:14" x14ac:dyDescent="0.25">
      <c r="A244" s="28" t="str">
        <f>"HB+" &amp; (ROW(A36) )</f>
        <v>HB+36</v>
      </c>
      <c r="B244" s="29" t="s">
        <v>427</v>
      </c>
      <c r="C244" s="55"/>
      <c r="D244" s="68" t="s">
        <v>32</v>
      </c>
      <c r="E244" s="42" t="s">
        <v>33</v>
      </c>
      <c r="F244" s="68"/>
      <c r="G244" s="55"/>
      <c r="H244" s="42" t="s">
        <v>641</v>
      </c>
      <c r="I244" s="68"/>
      <c r="J244" s="68"/>
      <c r="K244" s="42" t="str">
        <f t="shared" si="23"/>
        <v>.EtWBBH</v>
      </c>
      <c r="L244" s="28"/>
      <c r="M244" s="68" t="s">
        <v>446</v>
      </c>
      <c r="N244" s="42"/>
    </row>
    <row r="245" spans="1:14" x14ac:dyDescent="0.25">
      <c r="A245" s="28" t="str">
        <f>"HB+" &amp; (ROW(A37) )</f>
        <v>HB+37</v>
      </c>
      <c r="B245" s="29" t="s">
        <v>428</v>
      </c>
      <c r="C245" s="55"/>
      <c r="D245" s="68" t="s">
        <v>32</v>
      </c>
      <c r="E245" s="42" t="s">
        <v>33</v>
      </c>
      <c r="F245" s="68"/>
      <c r="G245" s="55"/>
      <c r="H245" s="42" t="s">
        <v>634</v>
      </c>
      <c r="I245" s="68"/>
      <c r="J245" s="68"/>
      <c r="K245" s="42" t="str">
        <f t="shared" si="23"/>
        <v>.EtAlarBBF</v>
      </c>
      <c r="L245" s="28"/>
      <c r="M245" s="68" t="s">
        <v>446</v>
      </c>
      <c r="N245" s="42"/>
    </row>
    <row r="246" spans="1:14" x14ac:dyDescent="0.25">
      <c r="A246" s="28" t="str">
        <f>"HB+" &amp; (ROW(A39) )</f>
        <v>HB+39</v>
      </c>
      <c r="B246" s="29" t="s">
        <v>429</v>
      </c>
      <c r="C246" s="55"/>
      <c r="D246" s="68" t="s">
        <v>32</v>
      </c>
      <c r="E246" s="42" t="s">
        <v>33</v>
      </c>
      <c r="F246" s="68"/>
      <c r="G246" s="55"/>
      <c r="H246" s="42" t="s">
        <v>642</v>
      </c>
      <c r="I246" s="68"/>
      <c r="J246" s="68"/>
      <c r="K246" s="42" t="str">
        <f t="shared" si="23"/>
        <v>.EtWarningBBF</v>
      </c>
      <c r="L246" s="28"/>
      <c r="M246" s="68" t="s">
        <v>446</v>
      </c>
      <c r="N246" s="42"/>
    </row>
    <row r="247" spans="1:14" x14ac:dyDescent="0.25">
      <c r="A247" s="28" t="str">
        <f>"HB+" &amp; (ROW(A41) )</f>
        <v>HB+41</v>
      </c>
      <c r="B247" s="29" t="s">
        <v>430</v>
      </c>
      <c r="C247" s="55"/>
      <c r="D247" s="68" t="s">
        <v>32</v>
      </c>
      <c r="E247" s="42" t="s">
        <v>33</v>
      </c>
      <c r="F247" s="68"/>
      <c r="G247" s="55"/>
      <c r="H247" s="42" t="s">
        <v>643</v>
      </c>
      <c r="I247" s="68"/>
      <c r="J247" s="68"/>
      <c r="K247" s="42" t="str">
        <f t="shared" si="23"/>
        <v>.EtAlarBBG</v>
      </c>
      <c r="L247" s="28"/>
      <c r="M247" s="68" t="s">
        <v>446</v>
      </c>
      <c r="N247" s="42"/>
    </row>
    <row r="248" spans="1:14" x14ac:dyDescent="0.25">
      <c r="A248" s="28" t="str">
        <f>"HB+" &amp; (ROW(A43) )</f>
        <v>HB+43</v>
      </c>
      <c r="B248" s="29" t="s">
        <v>431</v>
      </c>
      <c r="C248" s="55"/>
      <c r="D248" s="68" t="s">
        <v>32</v>
      </c>
      <c r="E248" s="42" t="s">
        <v>33</v>
      </c>
      <c r="F248" s="68"/>
      <c r="G248" s="55"/>
      <c r="H248" s="42" t="s">
        <v>644</v>
      </c>
      <c r="I248" s="68"/>
      <c r="J248" s="68"/>
      <c r="K248" s="42" t="str">
        <f t="shared" si="23"/>
        <v>.EtWarninBBG</v>
      </c>
      <c r="L248" s="28"/>
      <c r="M248" s="68" t="s">
        <v>446</v>
      </c>
      <c r="N248" s="42"/>
    </row>
    <row r="249" spans="1:14" x14ac:dyDescent="0.25">
      <c r="A249" s="28" t="str">
        <f>"HB+" &amp; (ROW(A44) )</f>
        <v>HB+44</v>
      </c>
      <c r="B249" s="29" t="s">
        <v>432</v>
      </c>
      <c r="C249" s="55"/>
      <c r="D249" s="68" t="s">
        <v>32</v>
      </c>
      <c r="E249" s="42" t="s">
        <v>33</v>
      </c>
      <c r="F249" s="68"/>
      <c r="G249" s="55"/>
      <c r="H249" s="42" t="s">
        <v>645</v>
      </c>
      <c r="I249" s="68"/>
      <c r="J249" s="68"/>
      <c r="K249" s="42" t="str">
        <f t="shared" si="23"/>
        <v>.EtABBE</v>
      </c>
      <c r="L249" s="28"/>
      <c r="M249" s="68" t="s">
        <v>446</v>
      </c>
      <c r="N249" s="42"/>
    </row>
    <row r="250" spans="1:14" x14ac:dyDescent="0.25">
      <c r="A250" s="28" t="str">
        <f>"HB+" &amp; (ROW(A47) )</f>
        <v>HB+47</v>
      </c>
      <c r="B250" s="29" t="s">
        <v>433</v>
      </c>
      <c r="C250" s="55"/>
      <c r="D250" s="68" t="s">
        <v>32</v>
      </c>
      <c r="E250" s="42" t="s">
        <v>33</v>
      </c>
      <c r="F250" s="68"/>
      <c r="G250" s="55"/>
      <c r="H250" s="42" t="s">
        <v>646</v>
      </c>
      <c r="I250" s="68"/>
      <c r="J250" s="68"/>
      <c r="K250" s="42" t="str">
        <f t="shared" si="23"/>
        <v>.EtWBBE</v>
      </c>
      <c r="L250" s="28"/>
      <c r="M250" s="68" t="s">
        <v>446</v>
      </c>
      <c r="N250" s="42"/>
    </row>
    <row r="251" spans="1:14" x14ac:dyDescent="0.25">
      <c r="A251" s="28" t="str">
        <f>"HB+" &amp; (ROW(A48) )</f>
        <v>HB+48</v>
      </c>
      <c r="B251" s="29" t="s">
        <v>434</v>
      </c>
      <c r="C251" s="55"/>
      <c r="D251" s="68" t="s">
        <v>32</v>
      </c>
      <c r="E251" s="42" t="s">
        <v>33</v>
      </c>
      <c r="F251" s="68"/>
      <c r="G251" s="55"/>
      <c r="H251" s="42" t="s">
        <v>647</v>
      </c>
      <c r="I251" s="68"/>
      <c r="J251" s="68"/>
      <c r="K251" s="42" t="str">
        <f t="shared" si="23"/>
        <v>.EtAlBBE</v>
      </c>
      <c r="L251" s="28"/>
      <c r="M251" s="68" t="s">
        <v>446</v>
      </c>
      <c r="N251" s="42"/>
    </row>
    <row r="252" spans="1:14" ht="24.6" customHeight="1" x14ac:dyDescent="0.25">
      <c r="A252" s="28" t="str">
        <f>"HB+" &amp; (ROW(A38) )</f>
        <v>HB+38</v>
      </c>
      <c r="B252" s="29" t="s">
        <v>435</v>
      </c>
      <c r="C252" s="55"/>
      <c r="D252" s="68" t="s">
        <v>32</v>
      </c>
      <c r="E252" s="42" t="s">
        <v>33</v>
      </c>
      <c r="F252" s="68"/>
      <c r="G252" s="55"/>
      <c r="H252" s="42" t="s">
        <v>648</v>
      </c>
      <c r="I252" s="68"/>
      <c r="J252" s="68"/>
      <c r="K252" s="42" t="str">
        <f t="shared" si="23"/>
        <v>.EtWaBBE</v>
      </c>
      <c r="L252" s="28"/>
      <c r="M252" s="68" t="s">
        <v>446</v>
      </c>
      <c r="N252" s="42"/>
    </row>
    <row r="253" spans="1:14" ht="42" customHeight="1" x14ac:dyDescent="0.25">
      <c r="A253" s="258" t="s">
        <v>391</v>
      </c>
      <c r="B253" s="263" t="s">
        <v>1528</v>
      </c>
      <c r="C253" s="55"/>
      <c r="D253" s="68"/>
      <c r="E253" s="42"/>
      <c r="F253" s="68"/>
      <c r="G253" s="55"/>
      <c r="H253" s="42"/>
      <c r="I253" s="68"/>
      <c r="J253" s="68"/>
      <c r="K253" s="42" t="str">
        <f t="shared" si="23"/>
        <v>.</v>
      </c>
      <c r="L253" s="28"/>
      <c r="M253" s="68"/>
      <c r="N253" s="42"/>
    </row>
    <row r="254" spans="1:14" ht="24.6" customHeight="1" x14ac:dyDescent="0.25">
      <c r="A254" s="28" t="s">
        <v>1765</v>
      </c>
      <c r="B254" s="41" t="s">
        <v>584</v>
      </c>
      <c r="C254" s="54">
        <v>3</v>
      </c>
      <c r="D254" s="42" t="s">
        <v>44</v>
      </c>
      <c r="E254" s="42" t="s">
        <v>45</v>
      </c>
      <c r="F254" s="42" t="s">
        <v>46</v>
      </c>
      <c r="G254" s="54">
        <v>1</v>
      </c>
      <c r="H254" s="42" t="s">
        <v>47</v>
      </c>
      <c r="I254" s="42" t="s">
        <v>12</v>
      </c>
      <c r="J254" s="68"/>
      <c r="K254" s="42" t="str">
        <f t="shared" si="23"/>
        <v>ZBAT1.BatSt</v>
      </c>
      <c r="L254" s="28"/>
      <c r="M254" s="68"/>
      <c r="N254" s="42" t="s">
        <v>240</v>
      </c>
    </row>
    <row r="255" spans="1:14" ht="24.6" customHeight="1" x14ac:dyDescent="0.25">
      <c r="A255" s="28" t="str">
        <f t="shared" ref="A255:A278" si="24">"HB+ bhbi(b-1)+" &amp; (ROW(A1) )</f>
        <v>HB+ bhbi(b-1)+1</v>
      </c>
      <c r="B255" s="41" t="s">
        <v>585</v>
      </c>
      <c r="C255" s="54">
        <v>1</v>
      </c>
      <c r="D255" s="42" t="s">
        <v>32</v>
      </c>
      <c r="E255" s="42" t="s">
        <v>33</v>
      </c>
      <c r="F255" s="42" t="s">
        <v>46</v>
      </c>
      <c r="G255" s="54">
        <v>1</v>
      </c>
      <c r="H255" s="42" t="s">
        <v>43</v>
      </c>
      <c r="I255" s="42" t="s">
        <v>36</v>
      </c>
      <c r="J255" s="68"/>
      <c r="K255" s="42" t="str">
        <f t="shared" si="23"/>
        <v>ZBAT1.Vol.range</v>
      </c>
      <c r="L255" s="28"/>
      <c r="M255" s="68"/>
      <c r="N255" s="42"/>
    </row>
    <row r="256" spans="1:14" ht="24.6" customHeight="1" x14ac:dyDescent="0.25">
      <c r="A256" s="28" t="str">
        <f t="shared" si="24"/>
        <v>HB+ bhbi(b-1)+2</v>
      </c>
      <c r="B256" s="41" t="s">
        <v>586</v>
      </c>
      <c r="C256" s="54">
        <v>1</v>
      </c>
      <c r="D256" s="42" t="s">
        <v>32</v>
      </c>
      <c r="E256" s="42" t="s">
        <v>33</v>
      </c>
      <c r="F256" s="42" t="s">
        <v>46</v>
      </c>
      <c r="G256" s="54">
        <v>1</v>
      </c>
      <c r="H256" s="42" t="s">
        <v>43</v>
      </c>
      <c r="I256" s="42" t="s">
        <v>36</v>
      </c>
      <c r="J256" s="68"/>
      <c r="K256" s="42" t="str">
        <f t="shared" si="23"/>
        <v>ZBAT1.Vol.range</v>
      </c>
      <c r="L256" s="28"/>
      <c r="M256" s="68"/>
      <c r="N256" s="42"/>
    </row>
    <row r="257" spans="1:14" ht="24.6" customHeight="1" x14ac:dyDescent="0.25">
      <c r="A257" s="28" t="str">
        <f t="shared" si="24"/>
        <v>HB+ bhbi(b-1)+3</v>
      </c>
      <c r="B257" s="41" t="s">
        <v>587</v>
      </c>
      <c r="C257" s="54">
        <v>1</v>
      </c>
      <c r="D257" s="42" t="s">
        <v>32</v>
      </c>
      <c r="E257" s="42" t="s">
        <v>33</v>
      </c>
      <c r="F257" s="42" t="s">
        <v>46</v>
      </c>
      <c r="G257" s="54">
        <v>1</v>
      </c>
      <c r="H257" s="42" t="s">
        <v>48</v>
      </c>
      <c r="I257" s="42" t="s">
        <v>36</v>
      </c>
      <c r="J257" s="68"/>
      <c r="K257" s="42" t="str">
        <f t="shared" si="23"/>
        <v>ZBAT1.InBatV</v>
      </c>
      <c r="L257" s="28"/>
      <c r="M257" s="68" t="s">
        <v>193</v>
      </c>
      <c r="N257" s="42"/>
    </row>
    <row r="258" spans="1:14" ht="24.6" customHeight="1" x14ac:dyDescent="0.25">
      <c r="A258" s="28" t="str">
        <f t="shared" si="24"/>
        <v>HB+ bhbi(b-1)+4</v>
      </c>
      <c r="B258" s="41" t="s">
        <v>588</v>
      </c>
      <c r="C258" s="54">
        <v>1</v>
      </c>
      <c r="D258" s="42" t="s">
        <v>32</v>
      </c>
      <c r="E258" s="42" t="s">
        <v>33</v>
      </c>
      <c r="F258" s="42" t="s">
        <v>46</v>
      </c>
      <c r="G258" s="54">
        <v>1</v>
      </c>
      <c r="H258" s="42" t="s">
        <v>48</v>
      </c>
      <c r="I258" s="42" t="s">
        <v>36</v>
      </c>
      <c r="J258" s="68"/>
      <c r="K258" s="42" t="str">
        <f t="shared" si="23"/>
        <v>ZBAT1.InBatV</v>
      </c>
      <c r="L258" s="28"/>
      <c r="M258" s="68"/>
      <c r="N258" s="42"/>
    </row>
    <row r="259" spans="1:14" ht="24.6" customHeight="1" x14ac:dyDescent="0.25">
      <c r="A259" s="28" t="str">
        <f t="shared" si="24"/>
        <v>HB+ bhbi(b-1)+5</v>
      </c>
      <c r="B259" s="29" t="s">
        <v>456</v>
      </c>
      <c r="C259" s="55"/>
      <c r="D259" s="68" t="s">
        <v>32</v>
      </c>
      <c r="E259" s="42" t="s">
        <v>33</v>
      </c>
      <c r="F259" s="68"/>
      <c r="G259" s="55"/>
      <c r="H259" s="42"/>
      <c r="I259" s="68"/>
      <c r="J259" s="68"/>
      <c r="K259" s="42" t="str">
        <f t="shared" si="23"/>
        <v>.</v>
      </c>
      <c r="L259" s="28"/>
      <c r="M259" s="68" t="s">
        <v>446</v>
      </c>
      <c r="N259" s="42"/>
    </row>
    <row r="260" spans="1:14" ht="24.6" customHeight="1" x14ac:dyDescent="0.25">
      <c r="A260" s="28" t="str">
        <f t="shared" si="24"/>
        <v>HB+ bhbi(b-1)+6</v>
      </c>
      <c r="B260" s="29" t="s">
        <v>457</v>
      </c>
      <c r="C260" s="55"/>
      <c r="D260" s="68" t="s">
        <v>32</v>
      </c>
      <c r="E260" s="42" t="s">
        <v>33</v>
      </c>
      <c r="F260" s="68"/>
      <c r="G260" s="55"/>
      <c r="H260" s="42" t="s">
        <v>616</v>
      </c>
      <c r="I260" s="68"/>
      <c r="J260" s="68"/>
      <c r="K260" s="42" t="str">
        <f t="shared" si="23"/>
        <v>.EtModBBC</v>
      </c>
      <c r="L260" s="28"/>
      <c r="M260" s="68" t="s">
        <v>446</v>
      </c>
      <c r="N260" s="42"/>
    </row>
    <row r="261" spans="1:14" ht="24.6" customHeight="1" x14ac:dyDescent="0.25">
      <c r="A261" s="28" t="str">
        <f t="shared" si="24"/>
        <v>HB+ bhbi(b-1)+7</v>
      </c>
      <c r="B261" s="29" t="s">
        <v>458</v>
      </c>
      <c r="C261" s="55"/>
      <c r="D261" s="68" t="s">
        <v>32</v>
      </c>
      <c r="E261" s="42" t="s">
        <v>33</v>
      </c>
      <c r="F261" s="68"/>
      <c r="G261" s="55"/>
      <c r="H261" s="42" t="s">
        <v>617</v>
      </c>
      <c r="I261" s="68"/>
      <c r="J261" s="68"/>
      <c r="K261" s="42" t="str">
        <f t="shared" si="23"/>
        <v>.EtCloseBBC</v>
      </c>
      <c r="L261" s="28"/>
      <c r="M261" s="68" t="s">
        <v>446</v>
      </c>
      <c r="N261" s="42"/>
    </row>
    <row r="262" spans="1:14" ht="24.6" customHeight="1" x14ac:dyDescent="0.25">
      <c r="A262" s="28" t="str">
        <f t="shared" si="24"/>
        <v>HB+ bhbi(b-1)+8</v>
      </c>
      <c r="B262" s="29" t="s">
        <v>459</v>
      </c>
      <c r="C262" s="55"/>
      <c r="D262" s="68" t="s">
        <v>32</v>
      </c>
      <c r="E262" s="42" t="s">
        <v>33</v>
      </c>
      <c r="F262" s="68"/>
      <c r="G262" s="55"/>
      <c r="H262" s="42" t="s">
        <v>618</v>
      </c>
      <c r="I262" s="68"/>
      <c r="J262" s="68"/>
      <c r="K262" s="42" t="str">
        <f t="shared" si="23"/>
        <v>.EtCharginBBI</v>
      </c>
      <c r="L262" s="28"/>
      <c r="M262" s="68" t="s">
        <v>446</v>
      </c>
      <c r="N262" s="42"/>
    </row>
    <row r="263" spans="1:14" ht="24.6" customHeight="1" x14ac:dyDescent="0.25">
      <c r="A263" s="28" t="str">
        <f t="shared" si="24"/>
        <v>HB+ bhbi(b-1)+9</v>
      </c>
      <c r="B263" s="29" t="s">
        <v>460</v>
      </c>
      <c r="C263" s="55"/>
      <c r="D263" s="68" t="s">
        <v>32</v>
      </c>
      <c r="E263" s="42" t="s">
        <v>33</v>
      </c>
      <c r="F263" s="68"/>
      <c r="G263" s="55"/>
      <c r="H263" s="42" t="s">
        <v>619</v>
      </c>
      <c r="I263" s="68"/>
      <c r="J263" s="68"/>
      <c r="K263" s="42" t="str">
        <f t="shared" si="23"/>
        <v>.EtDischarginBBI</v>
      </c>
      <c r="L263" s="28"/>
      <c r="M263" s="68" t="s">
        <v>446</v>
      </c>
      <c r="N263" s="42"/>
    </row>
    <row r="264" spans="1:14" ht="24.6" customHeight="1" x14ac:dyDescent="0.25">
      <c r="A264" s="28" t="str">
        <f t="shared" si="24"/>
        <v>HB+ bhbi(b-1)+10</v>
      </c>
      <c r="B264" s="29" t="s">
        <v>461</v>
      </c>
      <c r="C264" s="55"/>
      <c r="D264" s="68" t="s">
        <v>32</v>
      </c>
      <c r="E264" s="42" t="s">
        <v>33</v>
      </c>
      <c r="F264" s="68"/>
      <c r="G264" s="55"/>
      <c r="H264" s="42" t="s">
        <v>620</v>
      </c>
      <c r="I264" s="68"/>
      <c r="J264" s="68"/>
      <c r="K264" s="42" t="str">
        <f t="shared" si="23"/>
        <v>.EtAlarBBT</v>
      </c>
      <c r="L264" s="28"/>
      <c r="M264" s="68" t="s">
        <v>446</v>
      </c>
      <c r="N264" s="42"/>
    </row>
    <row r="265" spans="1:14" ht="24.6" customHeight="1" x14ac:dyDescent="0.25">
      <c r="A265" s="28" t="str">
        <f t="shared" si="24"/>
        <v>HB+ bhbi(b-1)+11</v>
      </c>
      <c r="B265" s="29" t="s">
        <v>462</v>
      </c>
      <c r="C265" s="55"/>
      <c r="D265" s="68" t="s">
        <v>32</v>
      </c>
      <c r="E265" s="42" t="s">
        <v>33</v>
      </c>
      <c r="F265" s="68"/>
      <c r="G265" s="55"/>
      <c r="H265" s="42" t="s">
        <v>620</v>
      </c>
      <c r="I265" s="68"/>
      <c r="J265" s="68"/>
      <c r="K265" s="42" t="str">
        <f t="shared" si="23"/>
        <v>.EtAlarBBT</v>
      </c>
      <c r="L265" s="28"/>
      <c r="M265" s="68" t="s">
        <v>446</v>
      </c>
      <c r="N265" s="42"/>
    </row>
    <row r="266" spans="1:14" ht="24.6" customHeight="1" x14ac:dyDescent="0.25">
      <c r="A266" s="28" t="str">
        <f t="shared" si="24"/>
        <v>HB+ bhbi(b-1)+12</v>
      </c>
      <c r="B266" s="29" t="s">
        <v>463</v>
      </c>
      <c r="C266" s="55"/>
      <c r="D266" s="68" t="s">
        <v>32</v>
      </c>
      <c r="E266" s="42" t="s">
        <v>33</v>
      </c>
      <c r="F266" s="68"/>
      <c r="G266" s="55"/>
      <c r="H266" s="42" t="s">
        <v>621</v>
      </c>
      <c r="I266" s="68"/>
      <c r="J266" s="68"/>
      <c r="K266" s="42" t="str">
        <f t="shared" si="23"/>
        <v>.EtWarninBBT</v>
      </c>
      <c r="L266" s="28"/>
      <c r="M266" s="68" t="s">
        <v>451</v>
      </c>
      <c r="N266" s="42"/>
    </row>
    <row r="267" spans="1:14" ht="24.6" customHeight="1" x14ac:dyDescent="0.25">
      <c r="A267" s="28" t="str">
        <f t="shared" si="24"/>
        <v>HB+ bhbi(b-1)+13</v>
      </c>
      <c r="B267" s="29" t="s">
        <v>464</v>
      </c>
      <c r="C267" s="55"/>
      <c r="D267" s="68" t="s">
        <v>32</v>
      </c>
      <c r="E267" s="42" t="s">
        <v>33</v>
      </c>
      <c r="F267" s="68"/>
      <c r="G267" s="55"/>
      <c r="H267" s="42" t="s">
        <v>621</v>
      </c>
      <c r="I267" s="68"/>
      <c r="J267" s="68"/>
      <c r="K267" s="42" t="str">
        <f t="shared" si="23"/>
        <v>.EtWarninBBT</v>
      </c>
      <c r="L267" s="28"/>
      <c r="M267" s="68" t="s">
        <v>451</v>
      </c>
      <c r="N267" s="42"/>
    </row>
    <row r="268" spans="1:14" ht="24.6" customHeight="1" x14ac:dyDescent="0.25">
      <c r="A268" s="28" t="str">
        <f t="shared" si="24"/>
        <v>HB+ bhbi(b-1)+14</v>
      </c>
      <c r="B268" s="29" t="s">
        <v>465</v>
      </c>
      <c r="C268" s="55"/>
      <c r="D268" s="68" t="s">
        <v>32</v>
      </c>
      <c r="E268" s="42" t="s">
        <v>33</v>
      </c>
      <c r="F268" s="68"/>
      <c r="G268" s="55"/>
      <c r="H268" s="42" t="s">
        <v>622</v>
      </c>
      <c r="I268" s="68"/>
      <c r="J268" s="68"/>
      <c r="K268" s="42" t="str">
        <f t="shared" si="23"/>
        <v>.EtAlarBBC</v>
      </c>
      <c r="L268" s="28"/>
      <c r="M268" s="68" t="s">
        <v>446</v>
      </c>
      <c r="N268" s="42"/>
    </row>
    <row r="269" spans="1:14" ht="24.6" customHeight="1" x14ac:dyDescent="0.25">
      <c r="A269" s="28" t="str">
        <f t="shared" si="24"/>
        <v>HB+ bhbi(b-1)+15</v>
      </c>
      <c r="B269" s="29" t="s">
        <v>466</v>
      </c>
      <c r="C269" s="55"/>
      <c r="D269" s="68" t="s">
        <v>32</v>
      </c>
      <c r="E269" s="42" t="s">
        <v>33</v>
      </c>
      <c r="F269" s="68"/>
      <c r="G269" s="55"/>
      <c r="H269" s="42" t="s">
        <v>622</v>
      </c>
      <c r="I269" s="68"/>
      <c r="J269" s="68"/>
      <c r="K269" s="42" t="str">
        <f t="shared" si="23"/>
        <v>.EtAlarBBC</v>
      </c>
      <c r="L269" s="28"/>
      <c r="M269" s="68" t="s">
        <v>446</v>
      </c>
      <c r="N269" s="42"/>
    </row>
    <row r="270" spans="1:14" ht="24.6" customHeight="1" x14ac:dyDescent="0.25">
      <c r="A270" s="28" t="str">
        <f t="shared" si="24"/>
        <v>HB+ bhbi(b-1)+16</v>
      </c>
      <c r="B270" s="29" t="s">
        <v>467</v>
      </c>
      <c r="C270" s="55"/>
      <c r="D270" s="68" t="s">
        <v>32</v>
      </c>
      <c r="E270" s="42" t="s">
        <v>33</v>
      </c>
      <c r="F270" s="68"/>
      <c r="G270" s="55"/>
      <c r="H270" s="42" t="s">
        <v>623</v>
      </c>
      <c r="I270" s="68"/>
      <c r="J270" s="68"/>
      <c r="K270" s="42" t="str">
        <f t="shared" si="23"/>
        <v>.EtWarninBBC</v>
      </c>
      <c r="L270" s="28"/>
      <c r="M270" s="68" t="s">
        <v>446</v>
      </c>
      <c r="N270" s="42"/>
    </row>
    <row r="271" spans="1:14" ht="24.6" customHeight="1" x14ac:dyDescent="0.25">
      <c r="A271" s="28" t="str">
        <f t="shared" si="24"/>
        <v>HB+ bhbi(b-1)+17</v>
      </c>
      <c r="B271" s="29" t="s">
        <v>468</v>
      </c>
      <c r="C271" s="55"/>
      <c r="D271" s="68" t="s">
        <v>32</v>
      </c>
      <c r="E271" s="42" t="s">
        <v>33</v>
      </c>
      <c r="F271" s="68"/>
      <c r="G271" s="55"/>
      <c r="H271" s="42" t="s">
        <v>623</v>
      </c>
      <c r="I271" s="68"/>
      <c r="J271" s="68"/>
      <c r="K271" s="42" t="str">
        <f t="shared" si="23"/>
        <v>.EtWarninBBC</v>
      </c>
      <c r="L271" s="28"/>
      <c r="M271" s="68" t="s">
        <v>446</v>
      </c>
      <c r="N271" s="42"/>
    </row>
    <row r="272" spans="1:14" ht="24.6" customHeight="1" x14ac:dyDescent="0.25">
      <c r="A272" s="28" t="str">
        <f t="shared" si="24"/>
        <v>HB+ bhbi(b-1)+18</v>
      </c>
      <c r="B272" s="29" t="s">
        <v>469</v>
      </c>
      <c r="C272" s="55"/>
      <c r="D272" s="68" t="s">
        <v>32</v>
      </c>
      <c r="E272" s="42" t="s">
        <v>33</v>
      </c>
      <c r="F272" s="68"/>
      <c r="G272" s="55"/>
      <c r="H272" s="42" t="s">
        <v>624</v>
      </c>
      <c r="I272" s="68"/>
      <c r="J272" s="68"/>
      <c r="K272" s="42" t="str">
        <f t="shared" si="23"/>
        <v>.EtWarninBBI</v>
      </c>
      <c r="L272" s="28"/>
      <c r="M272" s="68" t="s">
        <v>446</v>
      </c>
      <c r="N272" s="42"/>
    </row>
    <row r="273" spans="1:14" ht="24.6" customHeight="1" x14ac:dyDescent="0.25">
      <c r="A273" s="28" t="str">
        <f t="shared" si="24"/>
        <v>HB+ bhbi(b-1)+19</v>
      </c>
      <c r="B273" s="29" t="s">
        <v>470</v>
      </c>
      <c r="C273" s="55"/>
      <c r="D273" s="68" t="s">
        <v>32</v>
      </c>
      <c r="E273" s="42" t="s">
        <v>33</v>
      </c>
      <c r="F273" s="68"/>
      <c r="G273" s="55"/>
      <c r="H273" s="42" t="s">
        <v>624</v>
      </c>
      <c r="I273" s="68"/>
      <c r="J273" s="68"/>
      <c r="K273" s="42" t="str">
        <f t="shared" si="23"/>
        <v>.EtWarninBBI</v>
      </c>
      <c r="L273" s="28"/>
      <c r="M273" s="68" t="s">
        <v>446</v>
      </c>
      <c r="N273" s="42"/>
    </row>
    <row r="274" spans="1:14" ht="24.6" customHeight="1" x14ac:dyDescent="0.25">
      <c r="A274" s="28" t="str">
        <f t="shared" si="24"/>
        <v>HB+ bhbi(b-1)+20</v>
      </c>
      <c r="B274" s="29" t="s">
        <v>471</v>
      </c>
      <c r="C274" s="55"/>
      <c r="D274" s="68" t="s">
        <v>32</v>
      </c>
      <c r="E274" s="42" t="s">
        <v>33</v>
      </c>
      <c r="F274" s="68"/>
      <c r="G274" s="55"/>
      <c r="H274" s="42" t="s">
        <v>625</v>
      </c>
      <c r="I274" s="68"/>
      <c r="J274" s="68"/>
      <c r="K274" s="42" t="str">
        <f t="shared" si="23"/>
        <v>.EtBBV</v>
      </c>
      <c r="L274" s="28"/>
      <c r="M274" s="68" t="s">
        <v>446</v>
      </c>
      <c r="N274" s="42"/>
    </row>
    <row r="275" spans="1:14" ht="24.6" customHeight="1" x14ac:dyDescent="0.25">
      <c r="A275" s="28" t="str">
        <f t="shared" si="24"/>
        <v>HB+ bhbi(b-1)+21</v>
      </c>
      <c r="B275" s="29" t="s">
        <v>472</v>
      </c>
      <c r="C275" s="55"/>
      <c r="D275" s="68" t="s">
        <v>32</v>
      </c>
      <c r="E275" s="42" t="s">
        <v>33</v>
      </c>
      <c r="F275" s="68"/>
      <c r="G275" s="55"/>
      <c r="H275" s="42" t="s">
        <v>626</v>
      </c>
      <c r="I275" s="68"/>
      <c r="J275" s="68"/>
      <c r="K275" s="42" t="str">
        <f t="shared" si="23"/>
        <v>.EtAlarBBV</v>
      </c>
      <c r="L275" s="28"/>
      <c r="M275" s="68" t="s">
        <v>446</v>
      </c>
      <c r="N275" s="42"/>
    </row>
    <row r="276" spans="1:14" ht="24.6" customHeight="1" x14ac:dyDescent="0.25">
      <c r="A276" s="28" t="str">
        <f t="shared" si="24"/>
        <v>HB+ bhbi(b-1)+22</v>
      </c>
      <c r="B276" s="29" t="s">
        <v>473</v>
      </c>
      <c r="C276" s="55"/>
      <c r="D276" s="68" t="s">
        <v>32</v>
      </c>
      <c r="E276" s="42" t="s">
        <v>33</v>
      </c>
      <c r="F276" s="68"/>
      <c r="G276" s="55"/>
      <c r="H276" s="42" t="s">
        <v>625</v>
      </c>
      <c r="I276" s="68"/>
      <c r="J276" s="68"/>
      <c r="K276" s="42" t="str">
        <f t="shared" si="23"/>
        <v>.EtBBV</v>
      </c>
      <c r="L276" s="28"/>
      <c r="M276" s="68" t="s">
        <v>446</v>
      </c>
      <c r="N276" s="42"/>
    </row>
    <row r="277" spans="1:14" ht="24.6" customHeight="1" x14ac:dyDescent="0.25">
      <c r="A277" s="28" t="str">
        <f t="shared" si="24"/>
        <v>HB+ bhbi(b-1)+23</v>
      </c>
      <c r="B277" s="29" t="s">
        <v>474</v>
      </c>
      <c r="C277" s="55"/>
      <c r="D277" s="68" t="s">
        <v>32</v>
      </c>
      <c r="E277" s="42" t="s">
        <v>33</v>
      </c>
      <c r="F277" s="68"/>
      <c r="G277" s="55"/>
      <c r="H277" s="42" t="s">
        <v>627</v>
      </c>
      <c r="I277" s="68"/>
      <c r="J277" s="68"/>
      <c r="K277" s="42" t="str">
        <f t="shared" si="23"/>
        <v>.EtWarninBBV</v>
      </c>
      <c r="L277" s="28"/>
      <c r="M277" s="68" t="s">
        <v>446</v>
      </c>
      <c r="N277" s="42"/>
    </row>
    <row r="278" spans="1:14" ht="24.6" customHeight="1" x14ac:dyDescent="0.25">
      <c r="A278" s="28" t="str">
        <f t="shared" si="24"/>
        <v>HB+ bhbi(b-1)+24</v>
      </c>
      <c r="B278" s="29" t="s">
        <v>475</v>
      </c>
      <c r="C278" s="55"/>
      <c r="D278" s="68" t="s">
        <v>32</v>
      </c>
      <c r="E278" s="42" t="s">
        <v>33</v>
      </c>
      <c r="F278" s="68"/>
      <c r="G278" s="55"/>
      <c r="H278" s="42" t="s">
        <v>628</v>
      </c>
      <c r="I278" s="68"/>
      <c r="J278" s="68"/>
      <c r="K278" s="42" t="str">
        <f t="shared" si="23"/>
        <v>.EtFaiBBC</v>
      </c>
      <c r="L278" s="28"/>
      <c r="M278" s="68" t="s">
        <v>446</v>
      </c>
      <c r="N278" s="42"/>
    </row>
    <row r="279" spans="1:14" ht="24.6" customHeight="1" x14ac:dyDescent="0.25">
      <c r="A279" s="28" t="str">
        <f>"HB+ bhbi(b-1)+" &amp; (ROW(A26) )</f>
        <v>HB+ bhbi(b-1)+26</v>
      </c>
      <c r="B279" s="29" t="s">
        <v>476</v>
      </c>
      <c r="C279" s="55"/>
      <c r="D279" s="68" t="s">
        <v>32</v>
      </c>
      <c r="E279" s="42" t="s">
        <v>33</v>
      </c>
      <c r="F279" s="68"/>
      <c r="G279" s="55"/>
      <c r="H279" s="42" t="s">
        <v>629</v>
      </c>
      <c r="I279" s="68"/>
      <c r="J279" s="68"/>
      <c r="K279" s="42" t="str">
        <f t="shared" si="23"/>
        <v>.EtErroBBF</v>
      </c>
      <c r="L279" s="28"/>
      <c r="M279" s="68" t="s">
        <v>446</v>
      </c>
      <c r="N279" s="42"/>
    </row>
    <row r="280" spans="1:14" ht="24.6" customHeight="1" x14ac:dyDescent="0.25">
      <c r="A280" s="28" t="str">
        <f>"HB+ bhbi(b-1)+" &amp; (ROW(A27) )</f>
        <v>HB+ bhbi(b-1)+27</v>
      </c>
      <c r="B280" s="29" t="s">
        <v>477</v>
      </c>
      <c r="C280" s="55"/>
      <c r="D280" s="68" t="s">
        <v>32</v>
      </c>
      <c r="E280" s="42" t="s">
        <v>33</v>
      </c>
      <c r="F280" s="68"/>
      <c r="G280" s="55"/>
      <c r="H280" s="42" t="s">
        <v>630</v>
      </c>
      <c r="I280" s="68"/>
      <c r="J280" s="68"/>
      <c r="K280" s="42" t="str">
        <f t="shared" si="23"/>
        <v>.EtFaulBBG</v>
      </c>
      <c r="L280" s="28"/>
      <c r="M280" s="68" t="s">
        <v>446</v>
      </c>
      <c r="N280" s="42"/>
    </row>
    <row r="281" spans="1:14" ht="24.6" customHeight="1" x14ac:dyDescent="0.25">
      <c r="A281" s="28" t="str">
        <f>"HB+ bhbi(b-1)+" &amp; (ROW(A28) )</f>
        <v>HB+ bhbi(b-1)+28</v>
      </c>
      <c r="B281" s="29" t="s">
        <v>478</v>
      </c>
      <c r="C281" s="55"/>
      <c r="D281" s="68" t="s">
        <v>32</v>
      </c>
      <c r="E281" s="42" t="s">
        <v>33</v>
      </c>
      <c r="F281" s="68"/>
      <c r="G281" s="55"/>
      <c r="H281" s="42" t="s">
        <v>631</v>
      </c>
      <c r="I281" s="68"/>
      <c r="J281" s="68"/>
      <c r="K281" s="42" t="str">
        <f t="shared" si="23"/>
        <v>.EtFaulBBS</v>
      </c>
      <c r="L281" s="28"/>
      <c r="M281" s="68" t="s">
        <v>446</v>
      </c>
      <c r="N281" s="42"/>
    </row>
    <row r="282" spans="1:14" ht="24.6" customHeight="1" x14ac:dyDescent="0.25">
      <c r="A282" s="28" t="str">
        <f>"HB+ bhbi(b-1)+" &amp; (ROW(A25) )</f>
        <v>HB+ bhbi(b-1)+25</v>
      </c>
      <c r="B282" s="29" t="s">
        <v>479</v>
      </c>
      <c r="C282" s="55"/>
      <c r="D282" s="68" t="s">
        <v>32</v>
      </c>
      <c r="E282" s="42" t="s">
        <v>33</v>
      </c>
      <c r="F282" s="68"/>
      <c r="G282" s="55"/>
      <c r="H282" s="42" t="s">
        <v>632</v>
      </c>
      <c r="I282" s="68"/>
      <c r="J282" s="68"/>
      <c r="K282" s="42" t="str">
        <f t="shared" si="23"/>
        <v>.EtAlarBBO</v>
      </c>
      <c r="L282" s="28"/>
      <c r="M282" s="68" t="s">
        <v>446</v>
      </c>
      <c r="N282" s="42"/>
    </row>
    <row r="283" spans="1:14" ht="24.6" customHeight="1" x14ac:dyDescent="0.25">
      <c r="A283" s="28" t="str">
        <f t="shared" ref="A283:A288" si="25">"HB+ bhbi(b-1)+" &amp; (ROW(A29) )</f>
        <v>HB+ bhbi(b-1)+29</v>
      </c>
      <c r="B283" s="29" t="s">
        <v>480</v>
      </c>
      <c r="C283" s="55"/>
      <c r="D283" s="68" t="s">
        <v>32</v>
      </c>
      <c r="E283" s="42" t="s">
        <v>33</v>
      </c>
      <c r="F283" s="68"/>
      <c r="G283" s="55"/>
      <c r="H283" s="42" t="s">
        <v>633</v>
      </c>
      <c r="I283" s="68"/>
      <c r="J283" s="68"/>
      <c r="K283" s="42" t="str">
        <f t="shared" si="23"/>
        <v>.EtWarningBBO</v>
      </c>
      <c r="L283" s="28"/>
      <c r="M283" s="68" t="s">
        <v>446</v>
      </c>
      <c r="N283" s="42"/>
    </row>
    <row r="284" spans="1:14" ht="24.6" customHeight="1" x14ac:dyDescent="0.25">
      <c r="A284" s="28" t="str">
        <f t="shared" si="25"/>
        <v>HB+ bhbi(b-1)+30</v>
      </c>
      <c r="B284" s="29" t="s">
        <v>481</v>
      </c>
      <c r="C284" s="55"/>
      <c r="D284" s="68" t="s">
        <v>32</v>
      </c>
      <c r="E284" s="42" t="s">
        <v>33</v>
      </c>
      <c r="F284" s="68"/>
      <c r="G284" s="55"/>
      <c r="H284" s="42" t="s">
        <v>634</v>
      </c>
      <c r="I284" s="68"/>
      <c r="J284" s="68"/>
      <c r="K284" s="42" t="str">
        <f t="shared" si="23"/>
        <v>.EtAlarBBF</v>
      </c>
      <c r="L284" s="28"/>
      <c r="M284" s="68" t="s">
        <v>446</v>
      </c>
      <c r="N284" s="42"/>
    </row>
    <row r="285" spans="1:14" ht="24.6" customHeight="1" x14ac:dyDescent="0.25">
      <c r="A285" s="28" t="str">
        <f t="shared" si="25"/>
        <v>HB+ bhbi(b-1)+31</v>
      </c>
      <c r="B285" s="29" t="s">
        <v>482</v>
      </c>
      <c r="C285" s="55"/>
      <c r="D285" s="68" t="s">
        <v>32</v>
      </c>
      <c r="E285" s="42" t="s">
        <v>33</v>
      </c>
      <c r="F285" s="68"/>
      <c r="G285" s="55"/>
      <c r="H285" s="42" t="s">
        <v>635</v>
      </c>
      <c r="I285" s="68"/>
      <c r="J285" s="68"/>
      <c r="K285" s="42" t="str">
        <f t="shared" si="23"/>
        <v>.EtWarninBBS</v>
      </c>
      <c r="L285" s="28"/>
      <c r="M285" s="68" t="s">
        <v>446</v>
      </c>
      <c r="N285" s="42"/>
    </row>
    <row r="286" spans="1:14" ht="24.6" customHeight="1" x14ac:dyDescent="0.25">
      <c r="A286" s="28" t="str">
        <f t="shared" si="25"/>
        <v>HB+ bhbi(b-1)+32</v>
      </c>
      <c r="B286" s="29" t="s">
        <v>483</v>
      </c>
      <c r="C286" s="55"/>
      <c r="D286" s="68" t="s">
        <v>32</v>
      </c>
      <c r="E286" s="42" t="s">
        <v>33</v>
      </c>
      <c r="F286" s="68"/>
      <c r="G286" s="55"/>
      <c r="H286" s="42" t="s">
        <v>636</v>
      </c>
      <c r="I286" s="68"/>
      <c r="J286" s="68"/>
      <c r="K286" s="42" t="str">
        <f t="shared" si="23"/>
        <v>.EtBBT</v>
      </c>
      <c r="L286" s="28"/>
      <c r="M286" s="68" t="s">
        <v>446</v>
      </c>
      <c r="N286" s="42"/>
    </row>
    <row r="287" spans="1:14" ht="24.6" customHeight="1" x14ac:dyDescent="0.25">
      <c r="A287" s="28" t="str">
        <f t="shared" si="25"/>
        <v>HB+ bhbi(b-1)+33</v>
      </c>
      <c r="B287" s="29" t="s">
        <v>484</v>
      </c>
      <c r="C287" s="55"/>
      <c r="D287" s="68" t="s">
        <v>32</v>
      </c>
      <c r="E287" s="42" t="s">
        <v>33</v>
      </c>
      <c r="F287" s="68"/>
      <c r="G287" s="55"/>
      <c r="H287" s="42" t="s">
        <v>637</v>
      </c>
      <c r="I287" s="68"/>
      <c r="J287" s="68"/>
      <c r="K287" s="42" t="str">
        <f t="shared" si="23"/>
        <v>.EtWarninBBF</v>
      </c>
      <c r="L287" s="28"/>
      <c r="M287" s="68" t="s">
        <v>446</v>
      </c>
      <c r="N287" s="42"/>
    </row>
    <row r="288" spans="1:14" ht="24.6" customHeight="1" x14ac:dyDescent="0.25">
      <c r="A288" s="28" t="str">
        <f t="shared" si="25"/>
        <v>HB+ bhbi(b-1)+34</v>
      </c>
      <c r="B288" s="29" t="s">
        <v>485</v>
      </c>
      <c r="C288" s="55"/>
      <c r="D288" s="68" t="s">
        <v>32</v>
      </c>
      <c r="E288" s="42" t="s">
        <v>33</v>
      </c>
      <c r="F288" s="68"/>
      <c r="G288" s="55"/>
      <c r="H288" s="42" t="s">
        <v>638</v>
      </c>
      <c r="I288" s="68"/>
      <c r="J288" s="68"/>
      <c r="K288" s="42" t="str">
        <f t="shared" si="23"/>
        <v>.EtAlarmBBC</v>
      </c>
      <c r="L288" s="28"/>
      <c r="M288" s="68" t="s">
        <v>446</v>
      </c>
      <c r="N288" s="42"/>
    </row>
    <row r="289" spans="1:14" ht="24.6" customHeight="1" x14ac:dyDescent="0.25">
      <c r="A289" s="28" t="str">
        <f>"HB+ bhbi(b-1)+" &amp; (ROW(A40) )</f>
        <v>HB+ bhbi(b-1)+40</v>
      </c>
      <c r="B289" s="29" t="s">
        <v>486</v>
      </c>
      <c r="C289" s="55"/>
      <c r="D289" s="68" t="s">
        <v>32</v>
      </c>
      <c r="E289" s="42" t="s">
        <v>33</v>
      </c>
      <c r="F289" s="68"/>
      <c r="G289" s="55"/>
      <c r="H289" s="42" t="s">
        <v>639</v>
      </c>
      <c r="I289" s="68"/>
      <c r="J289" s="68"/>
      <c r="K289" s="42" t="str">
        <f t="shared" si="23"/>
        <v>.EtWarniBBC</v>
      </c>
      <c r="L289" s="28"/>
      <c r="M289" s="68" t="s">
        <v>446</v>
      </c>
      <c r="N289" s="42"/>
    </row>
    <row r="290" spans="1:14" ht="24.6" customHeight="1" x14ac:dyDescent="0.25">
      <c r="A290" s="28" t="str">
        <f>"HB+ bhbi(b-1)+" &amp; (ROW(A35) )</f>
        <v>HB+ bhbi(b-1)+35</v>
      </c>
      <c r="B290" s="29" t="s">
        <v>487</v>
      </c>
      <c r="C290" s="55"/>
      <c r="D290" s="68" t="s">
        <v>32</v>
      </c>
      <c r="E290" s="42" t="s">
        <v>33</v>
      </c>
      <c r="F290" s="68"/>
      <c r="G290" s="55"/>
      <c r="H290" s="42" t="s">
        <v>640</v>
      </c>
      <c r="I290" s="68"/>
      <c r="J290" s="68"/>
      <c r="K290" s="42" t="str">
        <f t="shared" si="23"/>
        <v>.EtABBH</v>
      </c>
      <c r="L290" s="28"/>
      <c r="M290" s="68" t="s">
        <v>446</v>
      </c>
      <c r="N290" s="42"/>
    </row>
    <row r="291" spans="1:14" ht="24.6" customHeight="1" x14ac:dyDescent="0.25">
      <c r="A291" s="28" t="str">
        <f>"HB+ bhbi(b-1)+" &amp; (ROW(A36) )</f>
        <v>HB+ bhbi(b-1)+36</v>
      </c>
      <c r="B291" s="29" t="s">
        <v>488</v>
      </c>
      <c r="C291" s="55"/>
      <c r="D291" s="68" t="s">
        <v>32</v>
      </c>
      <c r="E291" s="42" t="s">
        <v>33</v>
      </c>
      <c r="F291" s="68"/>
      <c r="G291" s="55"/>
      <c r="H291" s="42" t="s">
        <v>641</v>
      </c>
      <c r="I291" s="68"/>
      <c r="J291" s="68"/>
      <c r="K291" s="42" t="str">
        <f t="shared" si="23"/>
        <v>.EtWBBH</v>
      </c>
      <c r="L291" s="28"/>
      <c r="M291" s="68" t="s">
        <v>446</v>
      </c>
      <c r="N291" s="42"/>
    </row>
    <row r="292" spans="1:14" ht="24.6" customHeight="1" x14ac:dyDescent="0.25">
      <c r="A292" s="28" t="str">
        <f>"HB+ bhbi(b-1)+" &amp; (ROW(A37) )</f>
        <v>HB+ bhbi(b-1)+37</v>
      </c>
      <c r="B292" s="29" t="s">
        <v>489</v>
      </c>
      <c r="C292" s="55"/>
      <c r="D292" s="68" t="s">
        <v>32</v>
      </c>
      <c r="E292" s="42" t="s">
        <v>33</v>
      </c>
      <c r="F292" s="68"/>
      <c r="G292" s="55"/>
      <c r="H292" s="42" t="s">
        <v>634</v>
      </c>
      <c r="I292" s="68"/>
      <c r="J292" s="68"/>
      <c r="K292" s="42" t="str">
        <f t="shared" si="23"/>
        <v>.EtAlarBBF</v>
      </c>
      <c r="L292" s="28"/>
      <c r="M292" s="68" t="s">
        <v>446</v>
      </c>
      <c r="N292" s="42"/>
    </row>
    <row r="293" spans="1:14" ht="24.6" customHeight="1" x14ac:dyDescent="0.25">
      <c r="A293" s="28" t="str">
        <f>"HB+ bhbi(b-1)+" &amp; (ROW(A39) )</f>
        <v>HB+ bhbi(b-1)+39</v>
      </c>
      <c r="B293" s="29" t="s">
        <v>490</v>
      </c>
      <c r="C293" s="55"/>
      <c r="D293" s="68" t="s">
        <v>32</v>
      </c>
      <c r="E293" s="42" t="s">
        <v>33</v>
      </c>
      <c r="F293" s="68"/>
      <c r="G293" s="55"/>
      <c r="H293" s="42" t="s">
        <v>642</v>
      </c>
      <c r="I293" s="68"/>
      <c r="J293" s="68"/>
      <c r="K293" s="42" t="str">
        <f t="shared" si="23"/>
        <v>.EtWarningBBF</v>
      </c>
      <c r="L293" s="28"/>
      <c r="M293" s="68" t="s">
        <v>446</v>
      </c>
      <c r="N293" s="42"/>
    </row>
    <row r="294" spans="1:14" ht="24.6" customHeight="1" x14ac:dyDescent="0.25">
      <c r="A294" s="28" t="str">
        <f>"HB+ bhbi(b-1)+" &amp; (ROW(A41) )</f>
        <v>HB+ bhbi(b-1)+41</v>
      </c>
      <c r="B294" s="29" t="s">
        <v>491</v>
      </c>
      <c r="C294" s="55"/>
      <c r="D294" s="68" t="s">
        <v>32</v>
      </c>
      <c r="E294" s="42" t="s">
        <v>33</v>
      </c>
      <c r="F294" s="68"/>
      <c r="G294" s="55"/>
      <c r="H294" s="42" t="s">
        <v>643</v>
      </c>
      <c r="I294" s="68"/>
      <c r="J294" s="68"/>
      <c r="K294" s="42" t="str">
        <f t="shared" si="23"/>
        <v>.EtAlarBBG</v>
      </c>
      <c r="L294" s="28"/>
      <c r="M294" s="68" t="s">
        <v>446</v>
      </c>
      <c r="N294" s="42"/>
    </row>
    <row r="295" spans="1:14" ht="24.6" customHeight="1" x14ac:dyDescent="0.25">
      <c r="A295" s="28" t="str">
        <f>"HB+ bhbi(b-1)+" &amp; (ROW(A43) )</f>
        <v>HB+ bhbi(b-1)+43</v>
      </c>
      <c r="B295" s="29" t="s">
        <v>492</v>
      </c>
      <c r="C295" s="55"/>
      <c r="D295" s="68" t="s">
        <v>32</v>
      </c>
      <c r="E295" s="42" t="s">
        <v>33</v>
      </c>
      <c r="F295" s="68"/>
      <c r="G295" s="55"/>
      <c r="H295" s="42" t="s">
        <v>644</v>
      </c>
      <c r="I295" s="68"/>
      <c r="J295" s="68"/>
      <c r="K295" s="42" t="str">
        <f t="shared" si="23"/>
        <v>.EtWarninBBG</v>
      </c>
      <c r="L295" s="28"/>
      <c r="M295" s="68" t="s">
        <v>446</v>
      </c>
      <c r="N295" s="42"/>
    </row>
    <row r="296" spans="1:14" ht="24.6" customHeight="1" x14ac:dyDescent="0.25">
      <c r="A296" s="28" t="str">
        <f>"HB+ bhbi(b-1)+" &amp; (ROW(A44) )</f>
        <v>HB+ bhbi(b-1)+44</v>
      </c>
      <c r="B296" s="29" t="s">
        <v>493</v>
      </c>
      <c r="C296" s="55"/>
      <c r="D296" s="68" t="s">
        <v>32</v>
      </c>
      <c r="E296" s="42" t="s">
        <v>33</v>
      </c>
      <c r="F296" s="68"/>
      <c r="G296" s="55"/>
      <c r="H296" s="42" t="s">
        <v>645</v>
      </c>
      <c r="I296" s="68"/>
      <c r="J296" s="68"/>
      <c r="K296" s="42" t="str">
        <f t="shared" si="23"/>
        <v>.EtABBE</v>
      </c>
      <c r="L296" s="28"/>
      <c r="M296" s="68" t="s">
        <v>446</v>
      </c>
      <c r="N296" s="42"/>
    </row>
    <row r="297" spans="1:14" ht="24.6" customHeight="1" x14ac:dyDescent="0.25">
      <c r="A297" s="28" t="str">
        <f t="shared" ref="A297:A298" si="26">"HB+ bhbi(b-1)+" &amp; (ROW(A47) )</f>
        <v>HB+ bhbi(b-1)+47</v>
      </c>
      <c r="B297" s="29" t="s">
        <v>494</v>
      </c>
      <c r="C297" s="55"/>
      <c r="D297" s="68" t="s">
        <v>32</v>
      </c>
      <c r="E297" s="42" t="s">
        <v>33</v>
      </c>
      <c r="F297" s="68"/>
      <c r="G297" s="55"/>
      <c r="H297" s="42" t="s">
        <v>646</v>
      </c>
      <c r="I297" s="68"/>
      <c r="J297" s="68"/>
      <c r="K297" s="42" t="str">
        <f t="shared" si="23"/>
        <v>.EtWBBE</v>
      </c>
      <c r="L297" s="28"/>
      <c r="M297" s="68" t="s">
        <v>446</v>
      </c>
      <c r="N297" s="42"/>
    </row>
    <row r="298" spans="1:14" ht="24.6" customHeight="1" x14ac:dyDescent="0.25">
      <c r="A298" s="28" t="str">
        <f t="shared" si="26"/>
        <v>HB+ bhbi(b-1)+48</v>
      </c>
      <c r="B298" s="29" t="s">
        <v>495</v>
      </c>
      <c r="C298" s="55"/>
      <c r="D298" s="68" t="s">
        <v>32</v>
      </c>
      <c r="E298" s="42" t="s">
        <v>33</v>
      </c>
      <c r="F298" s="68"/>
      <c r="G298" s="55"/>
      <c r="H298" s="42" t="s">
        <v>647</v>
      </c>
      <c r="I298" s="68"/>
      <c r="J298" s="68"/>
      <c r="K298" s="42" t="str">
        <f t="shared" si="23"/>
        <v>.EtAlBBE</v>
      </c>
      <c r="L298" s="28"/>
      <c r="M298" s="68" t="s">
        <v>446</v>
      </c>
      <c r="N298" s="42"/>
    </row>
    <row r="299" spans="1:14" ht="24.6" customHeight="1" x14ac:dyDescent="0.25">
      <c r="A299" s="28" t="str">
        <f>"HB+ bhbi(b-1)+" &amp; (ROW(A38) )</f>
        <v>HB+ bhbi(b-1)+38</v>
      </c>
      <c r="B299" s="29" t="s">
        <v>496</v>
      </c>
      <c r="C299" s="55"/>
      <c r="D299" s="68" t="s">
        <v>32</v>
      </c>
      <c r="E299" s="42" t="s">
        <v>33</v>
      </c>
      <c r="F299" s="68"/>
      <c r="G299" s="55"/>
      <c r="H299" s="42" t="s">
        <v>648</v>
      </c>
      <c r="I299" s="68"/>
      <c r="J299" s="68"/>
      <c r="K299" s="42" t="str">
        <f t="shared" si="23"/>
        <v>.EtWaBBE</v>
      </c>
      <c r="L299" s="28"/>
      <c r="M299" s="68" t="s">
        <v>446</v>
      </c>
      <c r="N299" s="42"/>
    </row>
    <row r="300" spans="1:14" x14ac:dyDescent="0.25">
      <c r="A300" s="299" t="s">
        <v>589</v>
      </c>
      <c r="B300" s="300"/>
      <c r="C300" s="300"/>
      <c r="D300" s="300"/>
      <c r="E300" s="300"/>
      <c r="F300" s="300"/>
      <c r="G300" s="300"/>
      <c r="H300" s="300"/>
      <c r="I300" s="300"/>
      <c r="J300" s="300"/>
      <c r="K300" s="300"/>
      <c r="L300" s="301"/>
      <c r="M300" s="168"/>
      <c r="N300" s="168"/>
    </row>
  </sheetData>
  <customSheetViews>
    <customSheetView guid="{77D9829E-3949-463A-8E61-822B078D6413}">
      <pane ySplit="3" topLeftCell="A40" activePane="bottomLeft" state="frozen"/>
      <selection pane="bottomLeft" activeCell="B61" sqref="B61"/>
      <pageMargins left="0.7" right="0.7" top="0.75" bottom="0.75" header="0.3" footer="0.3"/>
    </customSheetView>
    <customSheetView guid="{07939AA8-9339-4CE5-BDA9-4DEA83CE1768}">
      <pane ySplit="3" topLeftCell="A4" activePane="bottomLeft" state="frozen"/>
      <selection pane="bottomLeft" activeCell="B9" sqref="B9"/>
      <pageMargins left="0.7" right="0.7" top="0.75" bottom="0.75" header="0.3" footer="0.3"/>
    </customSheetView>
  </customSheetViews>
  <mergeCells count="15">
    <mergeCell ref="A206:L206"/>
    <mergeCell ref="A300:L300"/>
    <mergeCell ref="A1:L1"/>
    <mergeCell ref="F2:K2"/>
    <mergeCell ref="A4:L4"/>
    <mergeCell ref="A89:L89"/>
    <mergeCell ref="A100:L100"/>
    <mergeCell ref="A128:L128"/>
    <mergeCell ref="A138:L138"/>
    <mergeCell ref="A2:A3"/>
    <mergeCell ref="B2:B3"/>
    <mergeCell ref="C2:C3"/>
    <mergeCell ref="D2:D3"/>
    <mergeCell ref="E2:E3"/>
    <mergeCell ref="L2:L3"/>
  </mergeCells>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527"/>
  <sheetViews>
    <sheetView zoomScaleNormal="100" workbookViewId="0">
      <pane ySplit="3" topLeftCell="A4" activePane="bottomLeft" state="frozen"/>
      <selection activeCell="J33" sqref="J33"/>
      <selection pane="bottomLeft" activeCell="J33" sqref="J33"/>
    </sheetView>
  </sheetViews>
  <sheetFormatPr defaultRowHeight="15" x14ac:dyDescent="0.25"/>
  <cols>
    <col min="1" max="1" width="15.140625" style="10" customWidth="1"/>
    <col min="2" max="2" width="55.140625" style="11" customWidth="1"/>
    <col min="3" max="12" width="3" style="59" customWidth="1"/>
    <col min="13" max="13" width="16.5703125" style="59" customWidth="1"/>
    <col min="14" max="14" width="17" style="11" customWidth="1"/>
    <col min="15" max="15" width="18.140625" style="11" customWidth="1"/>
    <col min="16" max="16" width="11.42578125" style="59" customWidth="1"/>
    <col min="17" max="17" width="11" style="59" customWidth="1"/>
    <col min="18" max="18" width="8.7109375" style="11"/>
    <col min="19" max="19" width="5" style="59" hidden="1" customWidth="1"/>
    <col min="20" max="20" width="14.5703125" style="11" customWidth="1"/>
    <col min="21" max="21" width="8.7109375" style="11"/>
    <col min="22" max="22" width="13" style="11" customWidth="1"/>
    <col min="23" max="23" width="18.28515625" style="61" customWidth="1"/>
    <col min="24" max="24" width="12.5703125" style="10" customWidth="1"/>
    <col min="25" max="25" width="38.5703125" style="11" hidden="1" customWidth="1"/>
    <col min="26" max="26" width="36" style="164" hidden="1" customWidth="1"/>
  </cols>
  <sheetData>
    <row r="1" spans="1:162" s="3" customFormat="1" ht="15.75" customHeight="1" x14ac:dyDescent="0.35">
      <c r="A1" s="317" t="s">
        <v>163</v>
      </c>
      <c r="B1" s="317"/>
      <c r="C1" s="317"/>
      <c r="D1" s="317"/>
      <c r="E1" s="317"/>
      <c r="F1" s="317"/>
      <c r="G1" s="317"/>
      <c r="H1" s="317"/>
      <c r="I1" s="317"/>
      <c r="J1" s="317"/>
      <c r="K1" s="317"/>
      <c r="L1" s="317"/>
      <c r="M1" s="317"/>
      <c r="N1" s="317"/>
      <c r="O1" s="317"/>
      <c r="P1" s="317"/>
      <c r="Q1" s="317"/>
      <c r="R1" s="317"/>
      <c r="S1" s="317"/>
      <c r="T1" s="317"/>
      <c r="U1" s="317"/>
      <c r="V1" s="317"/>
      <c r="W1" s="317"/>
      <c r="X1" s="317"/>
      <c r="Y1" s="92"/>
      <c r="Z1" s="161"/>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row>
    <row r="2" spans="1:162" ht="15.75" customHeight="1" x14ac:dyDescent="0.25">
      <c r="A2" s="323" t="s">
        <v>1495</v>
      </c>
      <c r="B2" s="310" t="s">
        <v>0</v>
      </c>
      <c r="C2" s="309" t="s">
        <v>53</v>
      </c>
      <c r="D2" s="309"/>
      <c r="E2" s="309"/>
      <c r="F2" s="309"/>
      <c r="G2" s="309"/>
      <c r="H2" s="309"/>
      <c r="I2" s="309"/>
      <c r="J2" s="309"/>
      <c r="K2" s="309"/>
      <c r="L2" s="309"/>
      <c r="M2" s="309"/>
      <c r="N2" s="325" t="s">
        <v>2</v>
      </c>
      <c r="O2" s="325" t="s">
        <v>3</v>
      </c>
      <c r="P2" s="312" t="s">
        <v>347</v>
      </c>
      <c r="Q2" s="312" t="s">
        <v>1</v>
      </c>
      <c r="R2" s="320" t="s">
        <v>4</v>
      </c>
      <c r="S2" s="321"/>
      <c r="T2" s="321"/>
      <c r="U2" s="321"/>
      <c r="V2" s="321"/>
      <c r="W2" s="322"/>
      <c r="X2" s="318" t="s">
        <v>1475</v>
      </c>
      <c r="Y2" s="88" t="s">
        <v>363</v>
      </c>
      <c r="Z2" s="89"/>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row>
    <row r="3" spans="1:162" ht="24.75" customHeight="1" x14ac:dyDescent="0.25">
      <c r="A3" s="324"/>
      <c r="B3" s="310"/>
      <c r="C3" s="242" t="s">
        <v>54</v>
      </c>
      <c r="D3" s="242" t="s">
        <v>55</v>
      </c>
      <c r="E3" s="242" t="s">
        <v>56</v>
      </c>
      <c r="F3" s="242" t="s">
        <v>57</v>
      </c>
      <c r="G3" s="242" t="s">
        <v>58</v>
      </c>
      <c r="H3" s="242" t="s">
        <v>59</v>
      </c>
      <c r="I3" s="242" t="s">
        <v>60</v>
      </c>
      <c r="J3" s="242" t="s">
        <v>61</v>
      </c>
      <c r="K3" s="242" t="s">
        <v>62</v>
      </c>
      <c r="L3" s="242" t="s">
        <v>63</v>
      </c>
      <c r="M3" s="242" t="s">
        <v>1285</v>
      </c>
      <c r="N3" s="325"/>
      <c r="O3" s="325"/>
      <c r="P3" s="313"/>
      <c r="Q3" s="313"/>
      <c r="R3" s="43" t="s">
        <v>5</v>
      </c>
      <c r="S3" s="43" t="s">
        <v>6</v>
      </c>
      <c r="T3" s="25" t="s">
        <v>7</v>
      </c>
      <c r="U3" s="43" t="s">
        <v>8</v>
      </c>
      <c r="V3" s="25" t="s">
        <v>162</v>
      </c>
      <c r="W3" s="25" t="s">
        <v>930</v>
      </c>
      <c r="X3" s="319"/>
      <c r="Y3" s="159" t="s">
        <v>160</v>
      </c>
      <c r="Z3" s="162" t="s">
        <v>159</v>
      </c>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row>
    <row r="4" spans="1:162" x14ac:dyDescent="0.25">
      <c r="A4" s="314" t="s">
        <v>1482</v>
      </c>
      <c r="B4" s="315"/>
      <c r="C4" s="315"/>
      <c r="D4" s="315"/>
      <c r="E4" s="315"/>
      <c r="F4" s="315"/>
      <c r="G4" s="315"/>
      <c r="H4" s="315"/>
      <c r="I4" s="315"/>
      <c r="J4" s="315"/>
      <c r="K4" s="315"/>
      <c r="L4" s="315"/>
      <c r="M4" s="315"/>
      <c r="N4" s="315"/>
      <c r="O4" s="315"/>
      <c r="P4" s="315"/>
      <c r="Q4" s="315"/>
      <c r="R4" s="315"/>
      <c r="S4" s="315"/>
      <c r="T4" s="315"/>
      <c r="U4" s="315"/>
      <c r="V4" s="315"/>
      <c r="W4" s="315"/>
      <c r="X4" s="316"/>
      <c r="Y4" s="175"/>
      <c r="Z4" s="21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row>
    <row r="5" spans="1:162" s="6" customFormat="1" ht="17.45" customHeight="1" x14ac:dyDescent="0.25">
      <c r="A5" s="9" t="str">
        <f>"BO"&amp;(ROW(A1) -1)</f>
        <v>BO0</v>
      </c>
      <c r="B5" s="8" t="s">
        <v>597</v>
      </c>
      <c r="C5" s="47" t="s">
        <v>64</v>
      </c>
      <c r="D5" s="47" t="s">
        <v>64</v>
      </c>
      <c r="E5" s="47" t="s">
        <v>64</v>
      </c>
      <c r="F5" s="47" t="s">
        <v>64</v>
      </c>
      <c r="G5" s="47" t="s">
        <v>64</v>
      </c>
      <c r="H5" s="47" t="s">
        <v>64</v>
      </c>
      <c r="I5" s="47" t="s">
        <v>64</v>
      </c>
      <c r="J5" s="47" t="s">
        <v>64</v>
      </c>
      <c r="K5" s="47" t="s">
        <v>64</v>
      </c>
      <c r="L5" s="47"/>
      <c r="M5" s="47"/>
      <c r="N5" s="13" t="s">
        <v>497</v>
      </c>
      <c r="O5" s="13" t="s">
        <v>604</v>
      </c>
      <c r="P5" s="47">
        <v>2</v>
      </c>
      <c r="Q5" s="47">
        <v>2</v>
      </c>
      <c r="R5" s="79"/>
      <c r="S5" s="46"/>
      <c r="T5" s="13"/>
      <c r="U5" s="79"/>
      <c r="V5" s="70"/>
      <c r="W5" s="13" t="str">
        <f t="shared" ref="W5:W44" si="0">R5&amp;S5 &amp;"."&amp;T5</f>
        <v>.</v>
      </c>
      <c r="X5" s="238" t="s">
        <v>69</v>
      </c>
      <c r="Y5" s="70"/>
      <c r="Z5" s="13"/>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row>
    <row r="6" spans="1:162" ht="35.1" customHeight="1" x14ac:dyDescent="0.25">
      <c r="A6" s="9" t="str">
        <f t="shared" ref="A6:A39" si="1">"BO"&amp;(ROW(A2) -1)</f>
        <v>BO1</v>
      </c>
      <c r="B6" s="8" t="s">
        <v>1434</v>
      </c>
      <c r="C6" s="47" t="s">
        <v>64</v>
      </c>
      <c r="D6" s="47" t="s">
        <v>64</v>
      </c>
      <c r="E6" s="47" t="s">
        <v>64</v>
      </c>
      <c r="F6" s="47" t="s">
        <v>64</v>
      </c>
      <c r="G6" s="47" t="s">
        <v>64</v>
      </c>
      <c r="H6" s="47" t="s">
        <v>64</v>
      </c>
      <c r="I6" s="47" t="s">
        <v>64</v>
      </c>
      <c r="J6" s="47" t="s">
        <v>64</v>
      </c>
      <c r="K6" s="47" t="s">
        <v>64</v>
      </c>
      <c r="L6" s="47"/>
      <c r="M6" s="47"/>
      <c r="N6" s="13" t="s">
        <v>1433</v>
      </c>
      <c r="O6" s="13" t="s">
        <v>22</v>
      </c>
      <c r="P6" s="47"/>
      <c r="Q6" s="47"/>
      <c r="R6" s="79"/>
      <c r="S6" s="46"/>
      <c r="T6" s="79"/>
      <c r="U6" s="79"/>
      <c r="V6" s="70"/>
      <c r="W6" s="13" t="str">
        <f t="shared" si="0"/>
        <v>.</v>
      </c>
      <c r="X6" s="238" t="s">
        <v>69</v>
      </c>
      <c r="Y6" s="13" t="s">
        <v>510</v>
      </c>
      <c r="Z6" s="13"/>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row>
    <row r="7" spans="1:162" ht="24" x14ac:dyDescent="0.25">
      <c r="A7" s="9" t="str">
        <f t="shared" si="1"/>
        <v>BO2</v>
      </c>
      <c r="B7" s="8" t="s">
        <v>725</v>
      </c>
      <c r="C7" s="47" t="s">
        <v>64</v>
      </c>
      <c r="D7" s="47" t="s">
        <v>64</v>
      </c>
      <c r="E7" s="47" t="s">
        <v>64</v>
      </c>
      <c r="F7" s="47" t="s">
        <v>64</v>
      </c>
      <c r="G7" s="47" t="s">
        <v>64</v>
      </c>
      <c r="H7" s="47" t="s">
        <v>64</v>
      </c>
      <c r="I7" s="47" t="s">
        <v>64</v>
      </c>
      <c r="J7" s="47" t="s">
        <v>64</v>
      </c>
      <c r="K7" s="47" t="s">
        <v>64</v>
      </c>
      <c r="L7" s="47"/>
      <c r="M7" s="47"/>
      <c r="N7" s="13" t="s">
        <v>19</v>
      </c>
      <c r="O7" s="13" t="s">
        <v>20</v>
      </c>
      <c r="P7" s="47">
        <v>2</v>
      </c>
      <c r="Q7" s="47">
        <v>2</v>
      </c>
      <c r="R7" s="79" t="s">
        <v>15</v>
      </c>
      <c r="S7" s="46"/>
      <c r="T7" s="79" t="s">
        <v>21</v>
      </c>
      <c r="U7" s="79" t="s">
        <v>12</v>
      </c>
      <c r="V7" s="70"/>
      <c r="W7" s="13" t="str">
        <f t="shared" ref="W7:W12" si="2">R7&amp;S7 &amp;"."&amp;T7</f>
        <v>DRCC.AutoManCtl</v>
      </c>
      <c r="X7" s="238" t="s">
        <v>69</v>
      </c>
      <c r="Y7" s="13"/>
      <c r="Z7" s="13" t="s">
        <v>516</v>
      </c>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row>
    <row r="8" spans="1:162" s="6" customFormat="1" ht="134.1" customHeight="1" x14ac:dyDescent="0.25">
      <c r="A8" s="9" t="str">
        <f t="shared" si="1"/>
        <v>BO3</v>
      </c>
      <c r="B8" s="13" t="s">
        <v>1444</v>
      </c>
      <c r="C8" s="47" t="s">
        <v>64</v>
      </c>
      <c r="D8" s="47" t="s">
        <v>64</v>
      </c>
      <c r="E8" s="47" t="s">
        <v>64</v>
      </c>
      <c r="F8" s="47" t="s">
        <v>64</v>
      </c>
      <c r="G8" s="47" t="s">
        <v>64</v>
      </c>
      <c r="H8" s="47" t="s">
        <v>64</v>
      </c>
      <c r="I8" s="47" t="s">
        <v>64</v>
      </c>
      <c r="J8" s="47" t="s">
        <v>64</v>
      </c>
      <c r="K8" s="47" t="s">
        <v>64</v>
      </c>
      <c r="L8" s="47"/>
      <c r="M8" s="47"/>
      <c r="N8" s="13" t="s">
        <v>498</v>
      </c>
      <c r="O8" s="13" t="s">
        <v>499</v>
      </c>
      <c r="P8" s="47">
        <v>2</v>
      </c>
      <c r="Q8" s="47">
        <v>2</v>
      </c>
      <c r="R8" s="79" t="s">
        <v>15</v>
      </c>
      <c r="S8" s="46"/>
      <c r="T8" s="13" t="s">
        <v>16</v>
      </c>
      <c r="U8" s="79" t="s">
        <v>12</v>
      </c>
      <c r="V8" s="70"/>
      <c r="W8" s="13" t="str">
        <f t="shared" si="2"/>
        <v>DRCC.DERStr</v>
      </c>
      <c r="X8" s="238" t="s">
        <v>69</v>
      </c>
      <c r="Y8" s="70"/>
      <c r="Z8" s="13"/>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row>
    <row r="9" spans="1:162" ht="153" customHeight="1" x14ac:dyDescent="0.25">
      <c r="A9" s="9" t="str">
        <f t="shared" si="1"/>
        <v>BO4</v>
      </c>
      <c r="B9" s="13" t="s">
        <v>1284</v>
      </c>
      <c r="C9" s="47" t="s">
        <v>64</v>
      </c>
      <c r="D9" s="47" t="s">
        <v>64</v>
      </c>
      <c r="E9" s="47" t="s">
        <v>64</v>
      </c>
      <c r="F9" s="47" t="s">
        <v>64</v>
      </c>
      <c r="G9" s="47" t="s">
        <v>64</v>
      </c>
      <c r="H9" s="47" t="s">
        <v>64</v>
      </c>
      <c r="I9" s="47" t="s">
        <v>64</v>
      </c>
      <c r="J9" s="47" t="s">
        <v>64</v>
      </c>
      <c r="K9" s="47" t="s">
        <v>64</v>
      </c>
      <c r="L9" s="47"/>
      <c r="M9" s="47"/>
      <c r="N9" s="13" t="s">
        <v>500</v>
      </c>
      <c r="O9" s="13" t="s">
        <v>501</v>
      </c>
      <c r="P9" s="47">
        <v>2</v>
      </c>
      <c r="Q9" s="47">
        <v>2</v>
      </c>
      <c r="R9" s="79" t="s">
        <v>15</v>
      </c>
      <c r="S9" s="46"/>
      <c r="T9" s="79" t="s">
        <v>18</v>
      </c>
      <c r="U9" s="79" t="s">
        <v>12</v>
      </c>
      <c r="V9" s="70"/>
      <c r="W9" s="13" t="str">
        <f t="shared" si="2"/>
        <v>DRCC.DERStop</v>
      </c>
      <c r="X9" s="238" t="s">
        <v>69</v>
      </c>
      <c r="Y9" s="70"/>
      <c r="Z9" s="13"/>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row>
    <row r="10" spans="1:162" ht="22.5" customHeight="1" x14ac:dyDescent="0.25">
      <c r="A10" s="9" t="str">
        <f t="shared" si="1"/>
        <v>BO5</v>
      </c>
      <c r="B10" s="8" t="s">
        <v>382</v>
      </c>
      <c r="C10" s="47" t="s">
        <v>64</v>
      </c>
      <c r="D10" s="47" t="s">
        <v>64</v>
      </c>
      <c r="E10" s="47" t="s">
        <v>64</v>
      </c>
      <c r="F10" s="47" t="s">
        <v>64</v>
      </c>
      <c r="G10" s="47" t="s">
        <v>64</v>
      </c>
      <c r="H10" s="47" t="s">
        <v>64</v>
      </c>
      <c r="I10" s="47" t="s">
        <v>64</v>
      </c>
      <c r="J10" s="47" t="s">
        <v>64</v>
      </c>
      <c r="K10" s="47" t="s">
        <v>64</v>
      </c>
      <c r="L10" s="47"/>
      <c r="M10" s="47"/>
      <c r="N10" s="13" t="s">
        <v>1907</v>
      </c>
      <c r="O10" s="13" t="s">
        <v>385</v>
      </c>
      <c r="P10" s="47">
        <v>2</v>
      </c>
      <c r="Q10" s="47">
        <v>2</v>
      </c>
      <c r="R10" s="79" t="s">
        <v>15</v>
      </c>
      <c r="S10" s="46"/>
      <c r="T10" s="79" t="s">
        <v>1116</v>
      </c>
      <c r="U10" s="79" t="s">
        <v>12</v>
      </c>
      <c r="V10" s="70"/>
      <c r="W10" s="13" t="str">
        <f t="shared" si="2"/>
        <v>DRCC.DERStrAuth</v>
      </c>
      <c r="X10" s="238" t="s">
        <v>69</v>
      </c>
      <c r="Y10" s="70" t="s">
        <v>175</v>
      </c>
      <c r="Z10" s="13" t="s">
        <v>600</v>
      </c>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row>
    <row r="11" spans="1:162" ht="26.45" customHeight="1" x14ac:dyDescent="0.25">
      <c r="A11" s="9" t="str">
        <f t="shared" si="1"/>
        <v>BO6</v>
      </c>
      <c r="B11" s="8" t="s">
        <v>383</v>
      </c>
      <c r="C11" s="47" t="s">
        <v>64</v>
      </c>
      <c r="D11" s="47" t="s">
        <v>64</v>
      </c>
      <c r="E11" s="47" t="s">
        <v>64</v>
      </c>
      <c r="F11" s="47" t="s">
        <v>64</v>
      </c>
      <c r="G11" s="47" t="s">
        <v>64</v>
      </c>
      <c r="H11" s="47" t="s">
        <v>64</v>
      </c>
      <c r="I11" s="47" t="s">
        <v>64</v>
      </c>
      <c r="J11" s="47" t="s">
        <v>64</v>
      </c>
      <c r="K11" s="47" t="s">
        <v>64</v>
      </c>
      <c r="L11" s="47"/>
      <c r="M11" s="47"/>
      <c r="N11" s="13" t="s">
        <v>1907</v>
      </c>
      <c r="O11" s="13" t="s">
        <v>384</v>
      </c>
      <c r="P11" s="47">
        <v>2</v>
      </c>
      <c r="Q11" s="47">
        <v>2</v>
      </c>
      <c r="R11" s="79" t="s">
        <v>15</v>
      </c>
      <c r="S11" s="46"/>
      <c r="T11" s="79" t="s">
        <v>1298</v>
      </c>
      <c r="U11" s="79" t="s">
        <v>12</v>
      </c>
      <c r="V11" s="70"/>
      <c r="W11" s="13" t="str">
        <f t="shared" si="2"/>
        <v>DRCC.DERStopSuth</v>
      </c>
      <c r="X11" s="238" t="s">
        <v>69</v>
      </c>
      <c r="Y11" s="70" t="s">
        <v>175</v>
      </c>
      <c r="Z11" s="13" t="s">
        <v>600</v>
      </c>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row>
    <row r="12" spans="1:162" x14ac:dyDescent="0.25">
      <c r="A12" s="9" t="str">
        <f t="shared" si="1"/>
        <v>BO7</v>
      </c>
      <c r="B12" s="8" t="s">
        <v>533</v>
      </c>
      <c r="C12" s="47" t="s">
        <v>64</v>
      </c>
      <c r="D12" s="47" t="s">
        <v>64</v>
      </c>
      <c r="E12" s="47" t="s">
        <v>64</v>
      </c>
      <c r="F12" s="47" t="s">
        <v>64</v>
      </c>
      <c r="G12" s="47" t="s">
        <v>64</v>
      </c>
      <c r="H12" s="47" t="s">
        <v>64</v>
      </c>
      <c r="I12" s="47" t="s">
        <v>64</v>
      </c>
      <c r="J12" s="47" t="s">
        <v>64</v>
      </c>
      <c r="K12" s="47" t="s">
        <v>64</v>
      </c>
      <c r="L12" s="47"/>
      <c r="M12" s="47"/>
      <c r="N12" s="13" t="s">
        <v>535</v>
      </c>
      <c r="O12" s="13" t="s">
        <v>534</v>
      </c>
      <c r="P12" s="47">
        <v>2</v>
      </c>
      <c r="Q12" s="47"/>
      <c r="R12" s="13" t="s">
        <v>50</v>
      </c>
      <c r="S12" s="47"/>
      <c r="T12" s="13" t="s">
        <v>1202</v>
      </c>
      <c r="U12" s="13" t="s">
        <v>51</v>
      </c>
      <c r="V12" s="70" t="s">
        <v>161</v>
      </c>
      <c r="W12" s="13" t="str">
        <f t="shared" si="2"/>
        <v xml:space="preserve">CSWI. Pos  </v>
      </c>
      <c r="X12" s="238" t="s">
        <v>69</v>
      </c>
      <c r="Y12" s="13"/>
      <c r="Z12" s="13" t="s">
        <v>532</v>
      </c>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row>
    <row r="13" spans="1:162" ht="118.5" customHeight="1" x14ac:dyDescent="0.25">
      <c r="A13" s="9" t="str">
        <f t="shared" si="1"/>
        <v>BO8</v>
      </c>
      <c r="B13" s="13" t="s">
        <v>1287</v>
      </c>
      <c r="C13" s="47" t="s">
        <v>64</v>
      </c>
      <c r="D13" s="47" t="s">
        <v>64</v>
      </c>
      <c r="E13" s="47" t="s">
        <v>64</v>
      </c>
      <c r="F13" s="47" t="s">
        <v>64</v>
      </c>
      <c r="G13" s="47" t="s">
        <v>64</v>
      </c>
      <c r="H13" s="47" t="s">
        <v>64</v>
      </c>
      <c r="I13" s="47" t="s">
        <v>64</v>
      </c>
      <c r="J13" s="47" t="s">
        <v>64</v>
      </c>
      <c r="K13" s="47" t="s">
        <v>64</v>
      </c>
      <c r="L13" s="47"/>
      <c r="M13" s="47"/>
      <c r="N13" s="13" t="s">
        <v>861</v>
      </c>
      <c r="O13" s="13" t="s">
        <v>862</v>
      </c>
      <c r="P13" s="47">
        <v>2</v>
      </c>
      <c r="Q13" s="47">
        <v>2</v>
      </c>
      <c r="R13" s="13"/>
      <c r="S13" s="46"/>
      <c r="T13" s="79" t="s">
        <v>329</v>
      </c>
      <c r="U13" s="79" t="s">
        <v>12</v>
      </c>
      <c r="V13" s="70" t="s">
        <v>341</v>
      </c>
      <c r="W13" s="13" t="str">
        <f t="shared" si="0"/>
        <v>.EnaCfgDet</v>
      </c>
      <c r="X13" s="9"/>
      <c r="Y13" s="70" t="s">
        <v>181</v>
      </c>
      <c r="Z13" s="13"/>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row>
    <row r="14" spans="1:162" ht="126.6" customHeight="1" x14ac:dyDescent="0.25">
      <c r="A14" s="9" t="str">
        <f t="shared" si="1"/>
        <v>BO9</v>
      </c>
      <c r="B14" s="13" t="s">
        <v>897</v>
      </c>
      <c r="C14" s="47" t="s">
        <v>64</v>
      </c>
      <c r="D14" s="47" t="s">
        <v>64</v>
      </c>
      <c r="E14" s="47" t="s">
        <v>64</v>
      </c>
      <c r="F14" s="47" t="s">
        <v>64</v>
      </c>
      <c r="G14" s="47" t="s">
        <v>64</v>
      </c>
      <c r="H14" s="47" t="s">
        <v>64</v>
      </c>
      <c r="I14" s="47" t="s">
        <v>64</v>
      </c>
      <c r="J14" s="47" t="s">
        <v>64</v>
      </c>
      <c r="K14" s="47" t="s">
        <v>64</v>
      </c>
      <c r="L14" s="47"/>
      <c r="M14" s="47"/>
      <c r="N14" s="13" t="s">
        <v>1080</v>
      </c>
      <c r="O14" s="13" t="s">
        <v>1081</v>
      </c>
      <c r="P14" s="47">
        <v>2</v>
      </c>
      <c r="Q14" s="47">
        <v>2</v>
      </c>
      <c r="R14" s="13" t="s">
        <v>1120</v>
      </c>
      <c r="S14" s="46"/>
      <c r="T14" s="13" t="s">
        <v>1121</v>
      </c>
      <c r="U14" s="79" t="s">
        <v>12</v>
      </c>
      <c r="V14" s="70" t="s">
        <v>341</v>
      </c>
      <c r="W14" s="13" t="str">
        <f t="shared" si="0"/>
        <v>DOPM
DEXC.OpModIsld
DrpV</v>
      </c>
      <c r="X14" s="9"/>
      <c r="Y14" s="70" t="s">
        <v>181</v>
      </c>
      <c r="Z14" s="13"/>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row>
    <row r="15" spans="1:162" ht="86.45" customHeight="1" x14ac:dyDescent="0.25">
      <c r="A15" s="9" t="str">
        <f t="shared" si="1"/>
        <v>BO10</v>
      </c>
      <c r="B15" s="71" t="s">
        <v>899</v>
      </c>
      <c r="C15" s="47" t="s">
        <v>64</v>
      </c>
      <c r="D15" s="47" t="s">
        <v>64</v>
      </c>
      <c r="E15" s="47" t="s">
        <v>64</v>
      </c>
      <c r="F15" s="47" t="s">
        <v>64</v>
      </c>
      <c r="G15" s="47" t="s">
        <v>64</v>
      </c>
      <c r="H15" s="47" t="s">
        <v>64</v>
      </c>
      <c r="I15" s="47" t="s">
        <v>64</v>
      </c>
      <c r="J15" s="47" t="s">
        <v>64</v>
      </c>
      <c r="K15" s="47" t="s">
        <v>64</v>
      </c>
      <c r="L15" s="47"/>
      <c r="M15" s="47"/>
      <c r="N15" s="13" t="s">
        <v>349</v>
      </c>
      <c r="O15" s="13" t="s">
        <v>350</v>
      </c>
      <c r="P15" s="47">
        <v>2</v>
      </c>
      <c r="Q15" s="47">
        <v>2</v>
      </c>
      <c r="R15" s="79" t="s">
        <v>138</v>
      </c>
      <c r="S15" s="46"/>
      <c r="T15" s="13" t="s">
        <v>1299</v>
      </c>
      <c r="U15" s="79"/>
      <c r="V15" s="79" t="s">
        <v>174</v>
      </c>
      <c r="W15" s="13" t="str">
        <f t="shared" si="0"/>
        <v>DRCT.AGra</v>
      </c>
      <c r="X15" s="9"/>
      <c r="Y15" s="70" t="s">
        <v>181</v>
      </c>
      <c r="Z15" s="13"/>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row>
    <row r="16" spans="1:162" s="7" customFormat="1" ht="24" x14ac:dyDescent="0.25">
      <c r="A16" s="9" t="str">
        <f t="shared" si="1"/>
        <v>BO11</v>
      </c>
      <c r="B16" s="13" t="s">
        <v>785</v>
      </c>
      <c r="C16" s="47" t="s">
        <v>64</v>
      </c>
      <c r="D16" s="47" t="s">
        <v>64</v>
      </c>
      <c r="E16" s="47" t="s">
        <v>64</v>
      </c>
      <c r="F16" s="47" t="s">
        <v>64</v>
      </c>
      <c r="G16" s="47" t="s">
        <v>64</v>
      </c>
      <c r="H16" s="47" t="s">
        <v>64</v>
      </c>
      <c r="I16" s="47" t="s">
        <v>64</v>
      </c>
      <c r="J16" s="47" t="s">
        <v>64</v>
      </c>
      <c r="K16" s="47" t="s">
        <v>64</v>
      </c>
      <c r="L16" s="47"/>
      <c r="M16" s="47"/>
      <c r="N16" s="13" t="s">
        <v>346</v>
      </c>
      <c r="O16" s="13" t="s">
        <v>345</v>
      </c>
      <c r="P16" s="47">
        <v>2</v>
      </c>
      <c r="Q16" s="47">
        <v>2</v>
      </c>
      <c r="R16" s="79" t="s">
        <v>138</v>
      </c>
      <c r="S16" s="46"/>
      <c r="T16" s="79" t="s">
        <v>178</v>
      </c>
      <c r="U16" s="79" t="s">
        <v>177</v>
      </c>
      <c r="V16" s="70" t="s">
        <v>173</v>
      </c>
      <c r="W16" s="13" t="str">
        <f t="shared" si="0"/>
        <v>DRCT.PFExt</v>
      </c>
      <c r="X16" s="238" t="s">
        <v>69</v>
      </c>
      <c r="Y16" s="70" t="s">
        <v>181</v>
      </c>
      <c r="Z16" s="13" t="s">
        <v>1033</v>
      </c>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row>
    <row r="17" spans="1:162" s="6" customFormat="1" ht="24.6" customHeight="1" x14ac:dyDescent="0.25">
      <c r="A17" s="9" t="str">
        <f t="shared" si="1"/>
        <v>BO12</v>
      </c>
      <c r="B17" s="8" t="s">
        <v>1621</v>
      </c>
      <c r="C17" s="47" t="s">
        <v>64</v>
      </c>
      <c r="D17" s="47" t="s">
        <v>64</v>
      </c>
      <c r="E17" s="47" t="s">
        <v>64</v>
      </c>
      <c r="F17" s="47" t="s">
        <v>64</v>
      </c>
      <c r="G17" s="47" t="s">
        <v>64</v>
      </c>
      <c r="H17" s="47" t="s">
        <v>64</v>
      </c>
      <c r="I17" s="47" t="s">
        <v>64</v>
      </c>
      <c r="J17" s="47" t="s">
        <v>64</v>
      </c>
      <c r="K17" s="47" t="s">
        <v>64</v>
      </c>
      <c r="L17" s="47"/>
      <c r="M17" s="47"/>
      <c r="N17" s="13" t="s">
        <v>9</v>
      </c>
      <c r="O17" s="13" t="s">
        <v>10</v>
      </c>
      <c r="P17" s="47">
        <v>2</v>
      </c>
      <c r="Q17" s="47">
        <v>2</v>
      </c>
      <c r="R17" s="79" t="s">
        <v>1127</v>
      </c>
      <c r="S17" s="46"/>
      <c r="T17" s="79" t="s">
        <v>1172</v>
      </c>
      <c r="U17" s="13" t="s">
        <v>12</v>
      </c>
      <c r="V17" s="70"/>
      <c r="W17" s="13" t="str">
        <f t="shared" ref="W17:W37" si="3">R17&amp;S17 &amp;"."&amp;T17</f>
        <v>DVRT.Mod</v>
      </c>
      <c r="X17" s="238" t="s">
        <v>69</v>
      </c>
      <c r="Y17" s="70"/>
      <c r="Z17" s="13"/>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row>
    <row r="18" spans="1:162" s="6" customFormat="1" ht="24.6" customHeight="1" x14ac:dyDescent="0.25">
      <c r="A18" s="9" t="str">
        <f t="shared" si="1"/>
        <v>BO13</v>
      </c>
      <c r="B18" s="8" t="s">
        <v>1622</v>
      </c>
      <c r="C18" s="47" t="s">
        <v>64</v>
      </c>
      <c r="D18" s="47" t="s">
        <v>64</v>
      </c>
      <c r="E18" s="47" t="s">
        <v>64</v>
      </c>
      <c r="F18" s="47" t="s">
        <v>64</v>
      </c>
      <c r="G18" s="47" t="s">
        <v>64</v>
      </c>
      <c r="H18" s="47" t="s">
        <v>64</v>
      </c>
      <c r="I18" s="47" t="s">
        <v>64</v>
      </c>
      <c r="J18" s="47" t="s">
        <v>64</v>
      </c>
      <c r="K18" s="47" t="s">
        <v>64</v>
      </c>
      <c r="L18" s="47"/>
      <c r="M18" s="47"/>
      <c r="N18" s="13" t="s">
        <v>9</v>
      </c>
      <c r="O18" s="13" t="s">
        <v>10</v>
      </c>
      <c r="P18" s="47">
        <v>2</v>
      </c>
      <c r="Q18" s="47">
        <v>2</v>
      </c>
      <c r="R18" s="79" t="s">
        <v>1128</v>
      </c>
      <c r="S18" s="46"/>
      <c r="T18" s="79" t="s">
        <v>1172</v>
      </c>
      <c r="U18" s="13" t="s">
        <v>12</v>
      </c>
      <c r="V18" s="70"/>
      <c r="W18" s="13" t="str">
        <f t="shared" si="3"/>
        <v>DFRT.Mod</v>
      </c>
      <c r="X18" s="238" t="s">
        <v>69</v>
      </c>
      <c r="Y18" s="70"/>
      <c r="Z18" s="13"/>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row>
    <row r="19" spans="1:162" s="6" customFormat="1" ht="24.6" customHeight="1" x14ac:dyDescent="0.25">
      <c r="A19" s="9" t="str">
        <f t="shared" si="1"/>
        <v>BO14</v>
      </c>
      <c r="B19" s="8" t="s">
        <v>502</v>
      </c>
      <c r="C19" s="47" t="s">
        <v>64</v>
      </c>
      <c r="D19" s="47" t="s">
        <v>64</v>
      </c>
      <c r="E19" s="47" t="s">
        <v>64</v>
      </c>
      <c r="F19" s="47" t="s">
        <v>64</v>
      </c>
      <c r="G19" s="47" t="s">
        <v>64</v>
      </c>
      <c r="H19" s="47" t="s">
        <v>64</v>
      </c>
      <c r="I19" s="47" t="s">
        <v>64</v>
      </c>
      <c r="J19" s="47" t="s">
        <v>64</v>
      </c>
      <c r="K19" s="47" t="s">
        <v>64</v>
      </c>
      <c r="L19" s="47"/>
      <c r="M19" s="47"/>
      <c r="N19" s="13" t="s">
        <v>9</v>
      </c>
      <c r="O19" s="13" t="s">
        <v>10</v>
      </c>
      <c r="P19" s="47">
        <v>2</v>
      </c>
      <c r="Q19" s="47">
        <v>2</v>
      </c>
      <c r="R19" s="79" t="s">
        <v>300</v>
      </c>
      <c r="S19" s="46"/>
      <c r="T19" s="79" t="s">
        <v>1172</v>
      </c>
      <c r="U19" s="13" t="s">
        <v>12</v>
      </c>
      <c r="V19" s="70" t="s">
        <v>192</v>
      </c>
      <c r="W19" s="13" t="str">
        <f t="shared" si="3"/>
        <v>RDGS.Mod</v>
      </c>
      <c r="X19" s="238" t="s">
        <v>69</v>
      </c>
      <c r="Y19" s="70" t="s">
        <v>850</v>
      </c>
      <c r="Z19" s="13"/>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row>
    <row r="20" spans="1:162" ht="22.5" customHeight="1" x14ac:dyDescent="0.25">
      <c r="A20" s="9" t="str">
        <f t="shared" si="1"/>
        <v>BO15</v>
      </c>
      <c r="B20" s="8" t="s">
        <v>522</v>
      </c>
      <c r="C20" s="47" t="s">
        <v>64</v>
      </c>
      <c r="D20" s="47" t="s">
        <v>64</v>
      </c>
      <c r="E20" s="47" t="s">
        <v>64</v>
      </c>
      <c r="F20" s="47" t="s">
        <v>1907</v>
      </c>
      <c r="G20" s="47" t="s">
        <v>64</v>
      </c>
      <c r="H20" s="47" t="s">
        <v>64</v>
      </c>
      <c r="I20" s="47" t="s">
        <v>64</v>
      </c>
      <c r="J20" s="47" t="s">
        <v>64</v>
      </c>
      <c r="K20" s="47" t="s">
        <v>64</v>
      </c>
      <c r="L20" s="47"/>
      <c r="M20" s="47"/>
      <c r="N20" s="13" t="s">
        <v>9</v>
      </c>
      <c r="O20" s="13" t="s">
        <v>10</v>
      </c>
      <c r="P20" s="47"/>
      <c r="Q20" s="47"/>
      <c r="R20" s="79" t="s">
        <v>1134</v>
      </c>
      <c r="S20" s="46"/>
      <c r="T20" s="79" t="s">
        <v>1172</v>
      </c>
      <c r="U20" s="13" t="s">
        <v>12</v>
      </c>
      <c r="V20" s="79"/>
      <c r="W20" s="13" t="str">
        <f>R20&amp;S20 &amp;"."&amp;T20</f>
        <v>DVWD.Mod</v>
      </c>
      <c r="X20" s="238" t="s">
        <v>69</v>
      </c>
      <c r="Y20" s="70" t="s">
        <v>521</v>
      </c>
      <c r="Z20" s="13"/>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row>
    <row r="21" spans="1:162" s="6" customFormat="1" ht="17.45" customHeight="1" x14ac:dyDescent="0.25">
      <c r="A21" s="9" t="str">
        <f t="shared" si="1"/>
        <v>BO16</v>
      </c>
      <c r="B21" s="8" t="s">
        <v>503</v>
      </c>
      <c r="C21" s="47" t="s">
        <v>64</v>
      </c>
      <c r="D21" s="47" t="s">
        <v>64</v>
      </c>
      <c r="E21" s="47" t="s">
        <v>64</v>
      </c>
      <c r="F21" s="47" t="s">
        <v>64</v>
      </c>
      <c r="G21" s="47" t="s">
        <v>64</v>
      </c>
      <c r="H21" s="47" t="s">
        <v>64</v>
      </c>
      <c r="I21" s="47" t="s">
        <v>64</v>
      </c>
      <c r="J21" s="47" t="s">
        <v>64</v>
      </c>
      <c r="K21" s="47" t="s">
        <v>64</v>
      </c>
      <c r="L21" s="47"/>
      <c r="M21" s="47"/>
      <c r="N21" s="13" t="s">
        <v>9</v>
      </c>
      <c r="O21" s="13" t="s">
        <v>10</v>
      </c>
      <c r="P21" s="47">
        <v>2</v>
      </c>
      <c r="Q21" s="47">
        <v>2</v>
      </c>
      <c r="R21" s="79" t="s">
        <v>1129</v>
      </c>
      <c r="S21" s="46"/>
      <c r="T21" s="79" t="s">
        <v>1172</v>
      </c>
      <c r="U21" s="13" t="s">
        <v>12</v>
      </c>
      <c r="V21" s="70"/>
      <c r="W21" s="13" t="str">
        <f t="shared" si="3"/>
        <v>FWHZ.Mod</v>
      </c>
      <c r="X21" s="238" t="s">
        <v>69</v>
      </c>
      <c r="Y21" s="70"/>
      <c r="Z21" s="13"/>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row>
    <row r="22" spans="1:162" ht="23.25" customHeight="1" x14ac:dyDescent="0.25">
      <c r="A22" s="9" t="str">
        <f t="shared" si="1"/>
        <v>BO17</v>
      </c>
      <c r="B22" s="8" t="s">
        <v>1888</v>
      </c>
      <c r="C22" s="47" t="s">
        <v>64</v>
      </c>
      <c r="D22" s="47" t="s">
        <v>64</v>
      </c>
      <c r="E22" s="47" t="s">
        <v>64</v>
      </c>
      <c r="F22" s="47" t="s">
        <v>64</v>
      </c>
      <c r="G22" s="47" t="s">
        <v>64</v>
      </c>
      <c r="H22" s="47" t="s">
        <v>64</v>
      </c>
      <c r="I22" s="47" t="s">
        <v>64</v>
      </c>
      <c r="J22" s="47" t="s">
        <v>64</v>
      </c>
      <c r="K22" s="47" t="s">
        <v>64</v>
      </c>
      <c r="L22" s="47"/>
      <c r="M22" s="47"/>
      <c r="N22" s="13" t="s">
        <v>9</v>
      </c>
      <c r="O22" s="13" t="s">
        <v>10</v>
      </c>
      <c r="P22" s="47">
        <v>2</v>
      </c>
      <c r="Q22" s="47">
        <v>2</v>
      </c>
      <c r="R22" s="79" t="s">
        <v>1125</v>
      </c>
      <c r="S22" s="46"/>
      <c r="T22" s="79" t="s">
        <v>1172</v>
      </c>
      <c r="U22" s="13" t="s">
        <v>12</v>
      </c>
      <c r="V22" s="70" t="s">
        <v>168</v>
      </c>
      <c r="W22" s="13" t="str">
        <f>R22&amp;S22 &amp;"."&amp;T22</f>
        <v>DAMG.Mod</v>
      </c>
      <c r="X22" s="238" t="s">
        <v>69</v>
      </c>
      <c r="Y22" s="70" t="s">
        <v>171</v>
      </c>
      <c r="Z22" s="13" t="s">
        <v>1889</v>
      </c>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row>
    <row r="23" spans="1:162" ht="24" x14ac:dyDescent="0.25">
      <c r="A23" s="9" t="str">
        <f t="shared" si="1"/>
        <v>BO18</v>
      </c>
      <c r="B23" s="8" t="s">
        <v>504</v>
      </c>
      <c r="C23" s="47" t="s">
        <v>64</v>
      </c>
      <c r="D23" s="47" t="s">
        <v>64</v>
      </c>
      <c r="E23" s="47" t="s">
        <v>64</v>
      </c>
      <c r="F23" s="47" t="s">
        <v>64</v>
      </c>
      <c r="G23" s="47" t="s">
        <v>64</v>
      </c>
      <c r="H23" s="47" t="s">
        <v>64</v>
      </c>
      <c r="I23" s="47" t="s">
        <v>64</v>
      </c>
      <c r="J23" s="47" t="s">
        <v>64</v>
      </c>
      <c r="K23" s="47" t="s">
        <v>64</v>
      </c>
      <c r="L23" s="47"/>
      <c r="M23" s="47"/>
      <c r="N23" s="13" t="s">
        <v>9</v>
      </c>
      <c r="O23" s="13" t="s">
        <v>10</v>
      </c>
      <c r="P23" s="47">
        <v>2</v>
      </c>
      <c r="Q23" s="47">
        <v>2</v>
      </c>
      <c r="R23" s="79" t="s">
        <v>1130</v>
      </c>
      <c r="S23" s="46"/>
      <c r="T23" s="79" t="s">
        <v>1172</v>
      </c>
      <c r="U23" s="79" t="s">
        <v>12</v>
      </c>
      <c r="V23" s="70" t="s">
        <v>174</v>
      </c>
      <c r="W23" s="13" t="str">
        <f t="shared" si="3"/>
        <v>DCHA.Mod</v>
      </c>
      <c r="X23" s="238" t="s">
        <v>69</v>
      </c>
      <c r="Y23" s="70" t="s">
        <v>171</v>
      </c>
      <c r="Z23" s="13" t="s">
        <v>67</v>
      </c>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row>
    <row r="24" spans="1:162" ht="24.75" customHeight="1" x14ac:dyDescent="0.25">
      <c r="A24" s="9" t="str">
        <f t="shared" si="1"/>
        <v>BO19</v>
      </c>
      <c r="B24" s="8" t="s">
        <v>1632</v>
      </c>
      <c r="C24" s="47" t="s">
        <v>64</v>
      </c>
      <c r="D24" s="47" t="s">
        <v>64</v>
      </c>
      <c r="E24" s="47" t="s">
        <v>64</v>
      </c>
      <c r="F24" s="47" t="s">
        <v>64</v>
      </c>
      <c r="G24" s="47" t="s">
        <v>64</v>
      </c>
      <c r="H24" s="47" t="s">
        <v>64</v>
      </c>
      <c r="I24" s="47" t="s">
        <v>64</v>
      </c>
      <c r="J24" s="47" t="s">
        <v>64</v>
      </c>
      <c r="K24" s="47" t="s">
        <v>64</v>
      </c>
      <c r="L24" s="47"/>
      <c r="M24" s="47"/>
      <c r="N24" s="13" t="s">
        <v>9</v>
      </c>
      <c r="O24" s="13" t="s">
        <v>10</v>
      </c>
      <c r="P24" s="47">
        <v>2</v>
      </c>
      <c r="Q24" s="47">
        <v>2</v>
      </c>
      <c r="R24" s="79" t="s">
        <v>1136</v>
      </c>
      <c r="S24" s="46"/>
      <c r="T24" s="79" t="s">
        <v>1172</v>
      </c>
      <c r="U24" s="13" t="s">
        <v>12</v>
      </c>
      <c r="V24" s="79"/>
      <c r="W24" s="13" t="str">
        <f>R24&amp;S24 &amp;"."&amp;T24</f>
        <v>DCBY.Mod</v>
      </c>
      <c r="X24" s="238" t="s">
        <v>69</v>
      </c>
      <c r="Y24" s="70" t="s">
        <v>181</v>
      </c>
      <c r="Z24" s="13"/>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row>
    <row r="25" spans="1:162" ht="24" x14ac:dyDescent="0.25">
      <c r="A25" s="9" t="str">
        <f t="shared" si="1"/>
        <v>BO20</v>
      </c>
      <c r="B25" s="8" t="s">
        <v>1633</v>
      </c>
      <c r="C25" s="47" t="s">
        <v>64</v>
      </c>
      <c r="D25" s="47" t="s">
        <v>64</v>
      </c>
      <c r="E25" s="47" t="s">
        <v>64</v>
      </c>
      <c r="F25" s="47" t="s">
        <v>64</v>
      </c>
      <c r="G25" s="47" t="s">
        <v>64</v>
      </c>
      <c r="H25" s="47" t="s">
        <v>64</v>
      </c>
      <c r="I25" s="47" t="s">
        <v>64</v>
      </c>
      <c r="J25" s="47" t="s">
        <v>64</v>
      </c>
      <c r="K25" s="47" t="s">
        <v>64</v>
      </c>
      <c r="L25" s="47"/>
      <c r="M25" s="47"/>
      <c r="N25" s="13" t="s">
        <v>9</v>
      </c>
      <c r="O25" s="13" t="s">
        <v>10</v>
      </c>
      <c r="P25" s="47">
        <v>2</v>
      </c>
      <c r="Q25" s="47">
        <v>2</v>
      </c>
      <c r="R25" s="79" t="s">
        <v>1131</v>
      </c>
      <c r="S25" s="46"/>
      <c r="T25" s="79" t="s">
        <v>1172</v>
      </c>
      <c r="U25" s="79" t="s">
        <v>12</v>
      </c>
      <c r="V25" s="79" t="s">
        <v>302</v>
      </c>
      <c r="W25" s="13" t="str">
        <f t="shared" si="3"/>
        <v>DLFL.Mod</v>
      </c>
      <c r="X25" s="238" t="s">
        <v>69</v>
      </c>
      <c r="Y25" s="70" t="s">
        <v>181</v>
      </c>
      <c r="Z25" s="13" t="s">
        <v>519</v>
      </c>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row>
    <row r="26" spans="1:162" ht="24" x14ac:dyDescent="0.25">
      <c r="A26" s="9" t="str">
        <f t="shared" si="1"/>
        <v>BO21</v>
      </c>
      <c r="B26" s="8" t="s">
        <v>1634</v>
      </c>
      <c r="C26" s="47" t="s">
        <v>64</v>
      </c>
      <c r="D26" s="47" t="s">
        <v>64</v>
      </c>
      <c r="E26" s="47" t="s">
        <v>64</v>
      </c>
      <c r="F26" s="47" t="s">
        <v>64</v>
      </c>
      <c r="G26" s="47" t="s">
        <v>64</v>
      </c>
      <c r="H26" s="47" t="s">
        <v>64</v>
      </c>
      <c r="I26" s="47" t="s">
        <v>64</v>
      </c>
      <c r="J26" s="47" t="s">
        <v>64</v>
      </c>
      <c r="K26" s="47" t="s">
        <v>64</v>
      </c>
      <c r="L26" s="47"/>
      <c r="M26" s="47"/>
      <c r="N26" s="13" t="s">
        <v>9</v>
      </c>
      <c r="O26" s="13" t="s">
        <v>10</v>
      </c>
      <c r="P26" s="47">
        <v>2</v>
      </c>
      <c r="Q26" s="47">
        <v>2</v>
      </c>
      <c r="R26" s="79" t="s">
        <v>1132</v>
      </c>
      <c r="S26" s="46"/>
      <c r="T26" s="79" t="s">
        <v>1172</v>
      </c>
      <c r="U26" s="79" t="s">
        <v>12</v>
      </c>
      <c r="V26" s="79" t="s">
        <v>304</v>
      </c>
      <c r="W26" s="13" t="str">
        <f t="shared" si="3"/>
        <v>DGFL.Mod</v>
      </c>
      <c r="X26" s="238" t="s">
        <v>69</v>
      </c>
      <c r="Y26" s="70" t="s">
        <v>181</v>
      </c>
      <c r="Z26" s="13" t="s">
        <v>520</v>
      </c>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row>
    <row r="27" spans="1:162" ht="24" x14ac:dyDescent="0.25">
      <c r="A27" s="9" t="str">
        <f t="shared" si="1"/>
        <v>BO22</v>
      </c>
      <c r="B27" s="8" t="s">
        <v>1635</v>
      </c>
      <c r="C27" s="47" t="s">
        <v>64</v>
      </c>
      <c r="D27" s="47" t="s">
        <v>64</v>
      </c>
      <c r="E27" s="47" t="s">
        <v>64</v>
      </c>
      <c r="F27" s="47" t="s">
        <v>64</v>
      </c>
      <c r="G27" s="47" t="s">
        <v>64</v>
      </c>
      <c r="H27" s="47" t="s">
        <v>64</v>
      </c>
      <c r="I27" s="47" t="s">
        <v>64</v>
      </c>
      <c r="J27" s="47" t="s">
        <v>64</v>
      </c>
      <c r="K27" s="47" t="s">
        <v>64</v>
      </c>
      <c r="L27" s="47"/>
      <c r="M27" s="47"/>
      <c r="N27" s="13" t="s">
        <v>9</v>
      </c>
      <c r="O27" s="13" t="s">
        <v>10</v>
      </c>
      <c r="P27" s="47">
        <v>2</v>
      </c>
      <c r="Q27" s="47">
        <v>2</v>
      </c>
      <c r="R27" s="79" t="s">
        <v>1132</v>
      </c>
      <c r="S27" s="46"/>
      <c r="T27" s="79" t="s">
        <v>1172</v>
      </c>
      <c r="U27" s="79" t="s">
        <v>12</v>
      </c>
      <c r="V27" s="79" t="s">
        <v>304</v>
      </c>
      <c r="W27" s="13" t="str">
        <f t="shared" ref="W27" si="4">R27&amp;S27 &amp;"."&amp;T27</f>
        <v>DGFL.Mod</v>
      </c>
      <c r="X27" s="238" t="s">
        <v>69</v>
      </c>
      <c r="Y27" s="70" t="s">
        <v>181</v>
      </c>
      <c r="Z27" s="13" t="s">
        <v>520</v>
      </c>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row>
    <row r="28" spans="1:162" ht="19.5" customHeight="1" x14ac:dyDescent="0.25">
      <c r="A28" s="9" t="str">
        <f t="shared" si="1"/>
        <v>BO23</v>
      </c>
      <c r="B28" s="8" t="s">
        <v>506</v>
      </c>
      <c r="C28" s="47" t="s">
        <v>64</v>
      </c>
      <c r="D28" s="47" t="s">
        <v>64</v>
      </c>
      <c r="E28" s="47" t="s">
        <v>64</v>
      </c>
      <c r="F28" s="47" t="s">
        <v>64</v>
      </c>
      <c r="G28" s="47" t="s">
        <v>64</v>
      </c>
      <c r="H28" s="47" t="s">
        <v>64</v>
      </c>
      <c r="I28" s="47" t="s">
        <v>64</v>
      </c>
      <c r="J28" s="47" t="s">
        <v>64</v>
      </c>
      <c r="K28" s="47" t="s">
        <v>64</v>
      </c>
      <c r="L28" s="47"/>
      <c r="M28" s="47"/>
      <c r="N28" s="13" t="s">
        <v>9</v>
      </c>
      <c r="O28" s="13" t="s">
        <v>10</v>
      </c>
      <c r="P28" s="47">
        <v>2</v>
      </c>
      <c r="Q28" s="47">
        <v>2</v>
      </c>
      <c r="R28" s="79" t="s">
        <v>1130</v>
      </c>
      <c r="S28" s="46"/>
      <c r="T28" s="79" t="s">
        <v>1172</v>
      </c>
      <c r="U28" s="13" t="s">
        <v>12</v>
      </c>
      <c r="V28" s="79"/>
      <c r="W28" s="13" t="str">
        <f>R28&amp;S28 &amp;"."&amp;T28</f>
        <v>DCHA.Mod</v>
      </c>
      <c r="X28" s="238" t="s">
        <v>69</v>
      </c>
      <c r="Y28" s="70" t="s">
        <v>181</v>
      </c>
      <c r="Z28" s="13"/>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row>
    <row r="29" spans="1:162" ht="24" x14ac:dyDescent="0.25">
      <c r="A29" s="9" t="str">
        <f t="shared" si="1"/>
        <v>BO24</v>
      </c>
      <c r="B29" s="8" t="s">
        <v>1890</v>
      </c>
      <c r="C29" s="47" t="s">
        <v>64</v>
      </c>
      <c r="D29" s="47" t="s">
        <v>64</v>
      </c>
      <c r="E29" s="47" t="s">
        <v>64</v>
      </c>
      <c r="F29" s="47" t="s">
        <v>64</v>
      </c>
      <c r="G29" s="47" t="s">
        <v>64</v>
      </c>
      <c r="H29" s="47" t="s">
        <v>64</v>
      </c>
      <c r="I29" s="47" t="s">
        <v>64</v>
      </c>
      <c r="J29" s="47" t="s">
        <v>64</v>
      </c>
      <c r="K29" s="47" t="s">
        <v>64</v>
      </c>
      <c r="L29" s="47"/>
      <c r="M29" s="47"/>
      <c r="N29" s="13" t="s">
        <v>9</v>
      </c>
      <c r="O29" s="13" t="s">
        <v>10</v>
      </c>
      <c r="P29" s="47">
        <v>2</v>
      </c>
      <c r="Q29" s="47">
        <v>2</v>
      </c>
      <c r="R29" s="79" t="s">
        <v>1133</v>
      </c>
      <c r="S29" s="46"/>
      <c r="T29" s="79" t="s">
        <v>1172</v>
      </c>
      <c r="U29" s="79" t="s">
        <v>12</v>
      </c>
      <c r="V29" s="79" t="s">
        <v>299</v>
      </c>
      <c r="W29" s="13" t="str">
        <f t="shared" si="3"/>
        <v>DWSM.Mod</v>
      </c>
      <c r="X29" s="238" t="s">
        <v>69</v>
      </c>
      <c r="Y29" s="70" t="s">
        <v>181</v>
      </c>
      <c r="Z29" s="13" t="s">
        <v>1891</v>
      </c>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row>
    <row r="30" spans="1:162" ht="25.5" customHeight="1" x14ac:dyDescent="0.25">
      <c r="A30" s="9" t="str">
        <f t="shared" si="1"/>
        <v>BO25</v>
      </c>
      <c r="B30" s="8" t="s">
        <v>505</v>
      </c>
      <c r="C30" s="47" t="s">
        <v>64</v>
      </c>
      <c r="D30" s="47" t="s">
        <v>64</v>
      </c>
      <c r="E30" s="47" t="s">
        <v>64</v>
      </c>
      <c r="F30" s="47" t="s">
        <v>64</v>
      </c>
      <c r="G30" s="47" t="s">
        <v>64</v>
      </c>
      <c r="H30" s="47" t="s">
        <v>64</v>
      </c>
      <c r="I30" s="47" t="s">
        <v>64</v>
      </c>
      <c r="J30" s="47" t="s">
        <v>64</v>
      </c>
      <c r="K30" s="47" t="s">
        <v>64</v>
      </c>
      <c r="L30" s="47"/>
      <c r="M30" s="47"/>
      <c r="N30" s="13" t="s">
        <v>9</v>
      </c>
      <c r="O30" s="13" t="s">
        <v>10</v>
      </c>
      <c r="P30" s="47">
        <v>2</v>
      </c>
      <c r="Q30" s="47">
        <v>2</v>
      </c>
      <c r="R30" s="79" t="s">
        <v>1144</v>
      </c>
      <c r="S30" s="46"/>
      <c r="T30" s="79" t="s">
        <v>1172</v>
      </c>
      <c r="U30" s="79" t="s">
        <v>12</v>
      </c>
      <c r="V30" s="79" t="s">
        <v>301</v>
      </c>
      <c r="W30" s="13" t="str">
        <f t="shared" si="3"/>
        <v>DVWA
DVVM.Mod</v>
      </c>
      <c r="X30" s="238" t="s">
        <v>69</v>
      </c>
      <c r="Y30" s="70" t="s">
        <v>181</v>
      </c>
      <c r="Z30" s="13"/>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row>
    <row r="31" spans="1:162" ht="21.75" customHeight="1" x14ac:dyDescent="0.25">
      <c r="A31" s="9" t="str">
        <f t="shared" si="1"/>
        <v>BO26</v>
      </c>
      <c r="B31" s="8" t="s">
        <v>507</v>
      </c>
      <c r="C31" s="47" t="s">
        <v>64</v>
      </c>
      <c r="D31" s="47" t="s">
        <v>64</v>
      </c>
      <c r="E31" s="47" t="s">
        <v>64</v>
      </c>
      <c r="F31" s="47" t="s">
        <v>64</v>
      </c>
      <c r="G31" s="47" t="s">
        <v>64</v>
      </c>
      <c r="H31" s="47" t="s">
        <v>64</v>
      </c>
      <c r="I31" s="47" t="s">
        <v>64</v>
      </c>
      <c r="J31" s="47" t="s">
        <v>64</v>
      </c>
      <c r="K31" s="47" t="s">
        <v>64</v>
      </c>
      <c r="L31" s="47"/>
      <c r="M31" s="47"/>
      <c r="N31" s="13" t="s">
        <v>9</v>
      </c>
      <c r="O31" s="13" t="s">
        <v>10</v>
      </c>
      <c r="P31" s="47">
        <v>2</v>
      </c>
      <c r="Q31" s="47">
        <v>2</v>
      </c>
      <c r="R31" s="79" t="s">
        <v>1137</v>
      </c>
      <c r="S31" s="46"/>
      <c r="T31" s="79" t="s">
        <v>1172</v>
      </c>
      <c r="U31" s="13" t="s">
        <v>12</v>
      </c>
      <c r="V31" s="79"/>
      <c r="W31" s="13" t="str">
        <f t="shared" si="3"/>
        <v>DFWS.Mod</v>
      </c>
      <c r="X31" s="238" t="s">
        <v>69</v>
      </c>
      <c r="Y31" s="70" t="s">
        <v>181</v>
      </c>
      <c r="Z31" s="13"/>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row>
    <row r="32" spans="1:162" ht="48" x14ac:dyDescent="0.25">
      <c r="A32" s="9" t="str">
        <f t="shared" si="1"/>
        <v>BO27</v>
      </c>
      <c r="B32" s="8" t="s">
        <v>508</v>
      </c>
      <c r="C32" s="47" t="s">
        <v>64</v>
      </c>
      <c r="D32" s="47" t="s">
        <v>64</v>
      </c>
      <c r="E32" s="47" t="s">
        <v>64</v>
      </c>
      <c r="F32" s="47" t="s">
        <v>64</v>
      </c>
      <c r="G32" s="47" t="s">
        <v>64</v>
      </c>
      <c r="H32" s="47" t="s">
        <v>64</v>
      </c>
      <c r="I32" s="47" t="s">
        <v>64</v>
      </c>
      <c r="J32" s="47" t="s">
        <v>1907</v>
      </c>
      <c r="K32" s="47" t="s">
        <v>64</v>
      </c>
      <c r="L32" s="47"/>
      <c r="M32" s="47"/>
      <c r="N32" s="13" t="s">
        <v>9</v>
      </c>
      <c r="O32" s="13" t="s">
        <v>10</v>
      </c>
      <c r="P32" s="47">
        <v>2</v>
      </c>
      <c r="Q32" s="47">
        <v>2</v>
      </c>
      <c r="R32" s="79" t="s">
        <v>1138</v>
      </c>
      <c r="S32" s="46"/>
      <c r="T32" s="79" t="s">
        <v>1172</v>
      </c>
      <c r="U32" s="13" t="s">
        <v>12</v>
      </c>
      <c r="V32" s="70" t="s">
        <v>173</v>
      </c>
      <c r="W32" s="13" t="str">
        <f t="shared" si="3"/>
        <v>DFPF.Mod</v>
      </c>
      <c r="X32" s="238" t="s">
        <v>69</v>
      </c>
      <c r="Y32" s="70" t="s">
        <v>171</v>
      </c>
      <c r="Z32" s="13" t="s">
        <v>650</v>
      </c>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row>
    <row r="33" spans="1:162" ht="48" x14ac:dyDescent="0.25">
      <c r="A33" s="9" t="str">
        <f t="shared" si="1"/>
        <v>BO28</v>
      </c>
      <c r="B33" s="8" t="s">
        <v>1631</v>
      </c>
      <c r="C33" s="47" t="s">
        <v>64</v>
      </c>
      <c r="D33" s="47" t="s">
        <v>64</v>
      </c>
      <c r="E33" s="47" t="s">
        <v>64</v>
      </c>
      <c r="F33" s="47" t="s">
        <v>64</v>
      </c>
      <c r="G33" s="47" t="s">
        <v>64</v>
      </c>
      <c r="H33" s="47" t="s">
        <v>64</v>
      </c>
      <c r="I33" s="47" t="s">
        <v>64</v>
      </c>
      <c r="J33" s="47" t="s">
        <v>1907</v>
      </c>
      <c r="K33" s="47" t="s">
        <v>64</v>
      </c>
      <c r="L33" s="47"/>
      <c r="M33" s="47"/>
      <c r="N33" s="13" t="s">
        <v>9</v>
      </c>
      <c r="O33" s="13" t="s">
        <v>10</v>
      </c>
      <c r="P33" s="47">
        <v>2</v>
      </c>
      <c r="Q33" s="47">
        <v>2</v>
      </c>
      <c r="R33" s="79" t="s">
        <v>1139</v>
      </c>
      <c r="S33" s="46"/>
      <c r="T33" s="79" t="s">
        <v>1172</v>
      </c>
      <c r="U33" s="13" t="s">
        <v>12</v>
      </c>
      <c r="V33" s="79"/>
      <c r="W33" s="13" t="str">
        <f t="shared" si="3"/>
        <v>DVVC.Mod</v>
      </c>
      <c r="X33" s="238" t="s">
        <v>69</v>
      </c>
      <c r="Y33" s="70" t="s">
        <v>181</v>
      </c>
      <c r="Z33" s="13"/>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row>
    <row r="34" spans="1:162" x14ac:dyDescent="0.25">
      <c r="A34" s="9" t="str">
        <f t="shared" si="1"/>
        <v>BO29</v>
      </c>
      <c r="B34" s="8" t="s">
        <v>1830</v>
      </c>
      <c r="C34" s="47" t="s">
        <v>64</v>
      </c>
      <c r="D34" s="47" t="s">
        <v>64</v>
      </c>
      <c r="E34" s="47" t="s">
        <v>64</v>
      </c>
      <c r="F34" s="47" t="s">
        <v>64</v>
      </c>
      <c r="G34" s="47" t="s">
        <v>64</v>
      </c>
      <c r="H34" s="47" t="s">
        <v>64</v>
      </c>
      <c r="I34" s="47" t="s">
        <v>64</v>
      </c>
      <c r="J34" s="47" t="s">
        <v>64</v>
      </c>
      <c r="K34" s="47" t="s">
        <v>64</v>
      </c>
      <c r="L34" s="47"/>
      <c r="M34" s="47"/>
      <c r="N34" s="13" t="s">
        <v>9</v>
      </c>
      <c r="O34" s="13" t="s">
        <v>10</v>
      </c>
      <c r="P34" s="47">
        <v>2</v>
      </c>
      <c r="Q34" s="47">
        <v>2</v>
      </c>
      <c r="R34" s="79" t="s">
        <v>1140</v>
      </c>
      <c r="S34" s="46"/>
      <c r="T34" s="79" t="s">
        <v>1172</v>
      </c>
      <c r="U34" s="13" t="s">
        <v>12</v>
      </c>
      <c r="V34" s="79"/>
      <c r="W34" s="13" t="str">
        <f t="shared" si="3"/>
        <v>FPFW.Mod</v>
      </c>
      <c r="X34" s="238" t="s">
        <v>69</v>
      </c>
      <c r="Y34" s="70" t="s">
        <v>181</v>
      </c>
      <c r="Z34" s="13"/>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row>
    <row r="35" spans="1:162" x14ac:dyDescent="0.25">
      <c r="A35" s="9" t="str">
        <f t="shared" si="1"/>
        <v>BO30</v>
      </c>
      <c r="B35" s="8" t="s">
        <v>509</v>
      </c>
      <c r="C35" s="47" t="s">
        <v>64</v>
      </c>
      <c r="D35" s="47" t="s">
        <v>64</v>
      </c>
      <c r="E35" s="47" t="s">
        <v>64</v>
      </c>
      <c r="F35" s="47" t="s">
        <v>64</v>
      </c>
      <c r="G35" s="47" t="s">
        <v>64</v>
      </c>
      <c r="H35" s="47" t="s">
        <v>64</v>
      </c>
      <c r="I35" s="47" t="s">
        <v>64</v>
      </c>
      <c r="J35" s="47" t="s">
        <v>64</v>
      </c>
      <c r="K35" s="47" t="s">
        <v>64</v>
      </c>
      <c r="L35" s="47"/>
      <c r="M35" s="47"/>
      <c r="N35" s="13" t="s">
        <v>9</v>
      </c>
      <c r="O35" s="13" t="s">
        <v>10</v>
      </c>
      <c r="P35" s="47">
        <v>2</v>
      </c>
      <c r="Q35" s="47">
        <v>2</v>
      </c>
      <c r="R35" s="79" t="s">
        <v>1141</v>
      </c>
      <c r="S35" s="46"/>
      <c r="T35" s="79" t="s">
        <v>1172</v>
      </c>
      <c r="U35" s="13" t="s">
        <v>12</v>
      </c>
      <c r="V35" s="79"/>
      <c r="W35" s="13" t="str">
        <f t="shared" si="3"/>
        <v>DPFC.Mod</v>
      </c>
      <c r="X35" s="238" t="s">
        <v>69</v>
      </c>
      <c r="Y35" s="70" t="s">
        <v>181</v>
      </c>
      <c r="Z35" s="13"/>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row>
    <row r="36" spans="1:162" ht="35.1" customHeight="1" x14ac:dyDescent="0.25">
      <c r="A36" s="9" t="str">
        <f t="shared" si="1"/>
        <v>BO31</v>
      </c>
      <c r="B36" s="8" t="s">
        <v>514</v>
      </c>
      <c r="C36" s="47"/>
      <c r="D36" s="47"/>
      <c r="E36" s="47"/>
      <c r="F36" s="47"/>
      <c r="G36" s="47"/>
      <c r="H36" s="47"/>
      <c r="I36" s="47"/>
      <c r="J36" s="47"/>
      <c r="K36" s="47"/>
      <c r="L36" s="47"/>
      <c r="M36" s="47"/>
      <c r="N36" s="13" t="s">
        <v>9</v>
      </c>
      <c r="O36" s="13" t="s">
        <v>10</v>
      </c>
      <c r="P36" s="47">
        <v>2</v>
      </c>
      <c r="Q36" s="47">
        <v>2</v>
      </c>
      <c r="R36" s="79" t="s">
        <v>1142</v>
      </c>
      <c r="S36" s="46"/>
      <c r="T36" s="79" t="s">
        <v>1172</v>
      </c>
      <c r="U36" s="13" t="s">
        <v>12</v>
      </c>
      <c r="V36" s="70" t="s">
        <v>185</v>
      </c>
      <c r="W36" s="13" t="str">
        <f t="shared" si="3"/>
        <v>DPRG.Mod</v>
      </c>
      <c r="X36" s="238" t="s">
        <v>69</v>
      </c>
      <c r="Y36" s="13" t="s">
        <v>515</v>
      </c>
      <c r="Z36" s="13" t="s">
        <v>518</v>
      </c>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row>
    <row r="37" spans="1:162" ht="35.1" customHeight="1" x14ac:dyDescent="0.25">
      <c r="A37" s="9" t="str">
        <f t="shared" si="1"/>
        <v>BO32</v>
      </c>
      <c r="B37" s="8" t="s">
        <v>851</v>
      </c>
      <c r="C37" s="47"/>
      <c r="D37" s="47"/>
      <c r="E37" s="47"/>
      <c r="F37" s="47"/>
      <c r="G37" s="47"/>
      <c r="H37" s="47"/>
      <c r="I37" s="47"/>
      <c r="J37" s="47"/>
      <c r="K37" s="47"/>
      <c r="L37" s="47"/>
      <c r="M37" s="47"/>
      <c r="N37" s="13" t="s">
        <v>847</v>
      </c>
      <c r="O37" s="13" t="s">
        <v>848</v>
      </c>
      <c r="P37" s="47"/>
      <c r="Q37" s="47"/>
      <c r="R37" s="79" t="s">
        <v>300</v>
      </c>
      <c r="S37" s="46"/>
      <c r="T37" s="79" t="s">
        <v>1172</v>
      </c>
      <c r="U37" s="79" t="s">
        <v>133</v>
      </c>
      <c r="V37" s="13"/>
      <c r="W37" s="13" t="str">
        <f t="shared" si="3"/>
        <v>RDGS.Mod</v>
      </c>
      <c r="X37" s="238" t="s">
        <v>69</v>
      </c>
      <c r="Y37" s="13" t="s">
        <v>849</v>
      </c>
      <c r="Z37" s="13"/>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row>
    <row r="38" spans="1:162" ht="48" x14ac:dyDescent="0.25">
      <c r="A38" s="9" t="str">
        <f t="shared" si="1"/>
        <v>BO33</v>
      </c>
      <c r="B38" s="13" t="s">
        <v>854</v>
      </c>
      <c r="C38" s="47"/>
      <c r="D38" s="47"/>
      <c r="E38" s="47"/>
      <c r="F38" s="47"/>
      <c r="G38" s="47"/>
      <c r="H38" s="47"/>
      <c r="I38" s="47"/>
      <c r="J38" s="47"/>
      <c r="K38" s="47"/>
      <c r="L38" s="47"/>
      <c r="M38" s="47"/>
      <c r="N38" s="13" t="s">
        <v>853</v>
      </c>
      <c r="O38" s="13" t="s">
        <v>852</v>
      </c>
      <c r="P38" s="47"/>
      <c r="Q38" s="47"/>
      <c r="R38" s="79" t="s">
        <v>199</v>
      </c>
      <c r="S38" s="46"/>
      <c r="T38" s="79" t="s">
        <v>1176</v>
      </c>
      <c r="U38" s="79" t="s">
        <v>133</v>
      </c>
      <c r="V38" s="70"/>
      <c r="W38" s="13" t="str">
        <f t="shared" ref="W38:W39" si="5">R38&amp;S38 &amp;"."&amp;T38</f>
        <v>FMAR.DepRef.2  or .3</v>
      </c>
      <c r="X38" s="238" t="s">
        <v>69</v>
      </c>
      <c r="Y38" s="13" t="s">
        <v>849</v>
      </c>
      <c r="Z38" s="13"/>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row>
    <row r="39" spans="1:162" ht="24" customHeight="1" x14ac:dyDescent="0.25">
      <c r="A39" s="9" t="str">
        <f t="shared" si="1"/>
        <v>BO34</v>
      </c>
      <c r="B39" s="13" t="s">
        <v>784</v>
      </c>
      <c r="C39" s="47" t="s">
        <v>64</v>
      </c>
      <c r="D39" s="47" t="s">
        <v>64</v>
      </c>
      <c r="E39" s="47" t="s">
        <v>64</v>
      </c>
      <c r="F39" s="47" t="s">
        <v>64</v>
      </c>
      <c r="G39" s="47" t="s">
        <v>64</v>
      </c>
      <c r="H39" s="47" t="s">
        <v>64</v>
      </c>
      <c r="I39" s="47" t="s">
        <v>64</v>
      </c>
      <c r="J39" s="47" t="s">
        <v>64</v>
      </c>
      <c r="K39" s="47" t="s">
        <v>64</v>
      </c>
      <c r="L39" s="47"/>
      <c r="M39" s="47"/>
      <c r="N39" s="13" t="s">
        <v>602</v>
      </c>
      <c r="O39" s="13" t="s">
        <v>603</v>
      </c>
      <c r="P39" s="47">
        <v>2</v>
      </c>
      <c r="Q39" s="47">
        <v>2</v>
      </c>
      <c r="R39" s="79" t="s">
        <v>190</v>
      </c>
      <c r="S39" s="46" t="s">
        <v>244</v>
      </c>
      <c r="T39" s="79" t="s">
        <v>206</v>
      </c>
      <c r="U39" s="79" t="s">
        <v>12</v>
      </c>
      <c r="V39" s="70" t="s">
        <v>198</v>
      </c>
      <c r="W39" s="13" t="str">
        <f t="shared" si="5"/>
        <v>DGSMn &gt; 10.ModEna</v>
      </c>
      <c r="X39" s="238" t="s">
        <v>69</v>
      </c>
      <c r="Y39" s="70" t="s">
        <v>181</v>
      </c>
      <c r="Z39" s="13"/>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row>
    <row r="40" spans="1:162" x14ac:dyDescent="0.25">
      <c r="A40" s="306" t="s">
        <v>1483</v>
      </c>
      <c r="B40" s="307"/>
      <c r="C40" s="307"/>
      <c r="D40" s="307"/>
      <c r="E40" s="307"/>
      <c r="F40" s="307"/>
      <c r="G40" s="307"/>
      <c r="H40" s="307"/>
      <c r="I40" s="307"/>
      <c r="J40" s="307"/>
      <c r="K40" s="307"/>
      <c r="L40" s="307"/>
      <c r="M40" s="307"/>
      <c r="N40" s="307"/>
      <c r="O40" s="307"/>
      <c r="P40" s="307"/>
      <c r="Q40" s="307"/>
      <c r="R40" s="307"/>
      <c r="S40" s="307"/>
      <c r="T40" s="307"/>
      <c r="U40" s="307"/>
      <c r="V40" s="307"/>
      <c r="W40" s="307"/>
      <c r="X40" s="308"/>
      <c r="Y40" s="213"/>
      <c r="Z40" s="213"/>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row>
    <row r="41" spans="1:162" ht="36" x14ac:dyDescent="0.25">
      <c r="A41" s="30" t="s">
        <v>1797</v>
      </c>
      <c r="B41" s="40" t="s">
        <v>1034</v>
      </c>
      <c r="C41" s="50" t="s">
        <v>64</v>
      </c>
      <c r="D41" s="50" t="s">
        <v>64</v>
      </c>
      <c r="E41" s="50" t="s">
        <v>64</v>
      </c>
      <c r="F41" s="50" t="s">
        <v>64</v>
      </c>
      <c r="G41" s="50" t="s">
        <v>64</v>
      </c>
      <c r="H41" s="50" t="s">
        <v>64</v>
      </c>
      <c r="I41" s="50" t="s">
        <v>64</v>
      </c>
      <c r="J41" s="50" t="s">
        <v>64</v>
      </c>
      <c r="K41" s="50" t="s">
        <v>64</v>
      </c>
      <c r="L41" s="50"/>
      <c r="M41" s="50"/>
      <c r="N41" s="53" t="s">
        <v>297</v>
      </c>
      <c r="O41" s="53" t="s">
        <v>296</v>
      </c>
      <c r="P41" s="50">
        <v>2</v>
      </c>
      <c r="Q41" s="50">
        <v>2</v>
      </c>
      <c r="R41" s="80" t="s">
        <v>286</v>
      </c>
      <c r="S41" s="81" t="s">
        <v>1148</v>
      </c>
      <c r="T41" s="80" t="s">
        <v>1172</v>
      </c>
      <c r="U41" s="80" t="s">
        <v>1173</v>
      </c>
      <c r="V41" s="80"/>
      <c r="W41" s="53" t="str">
        <f>R41&amp;S41 &amp;"."&amp;T41</f>
        <v>FSCHxx.Mod</v>
      </c>
      <c r="X41" s="240" t="s">
        <v>69</v>
      </c>
      <c r="Y41" s="174"/>
      <c r="Z41" s="53"/>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row>
    <row r="42" spans="1:162" ht="24" x14ac:dyDescent="0.25">
      <c r="A42" s="30" t="str">
        <f>" S+"&amp; (ROW(A1) )</f>
        <v xml:space="preserve"> S+1</v>
      </c>
      <c r="B42" s="40" t="s">
        <v>524</v>
      </c>
      <c r="C42" s="50" t="s">
        <v>64</v>
      </c>
      <c r="D42" s="50" t="s">
        <v>64</v>
      </c>
      <c r="E42" s="50" t="s">
        <v>64</v>
      </c>
      <c r="F42" s="50" t="s">
        <v>64</v>
      </c>
      <c r="G42" s="50" t="s">
        <v>64</v>
      </c>
      <c r="H42" s="50" t="s">
        <v>64</v>
      </c>
      <c r="I42" s="50" t="s">
        <v>64</v>
      </c>
      <c r="J42" s="50" t="s">
        <v>64</v>
      </c>
      <c r="K42" s="50" t="s">
        <v>64</v>
      </c>
      <c r="L42" s="50"/>
      <c r="M42" s="50"/>
      <c r="N42" s="53" t="s">
        <v>531</v>
      </c>
      <c r="O42" s="53" t="s">
        <v>285</v>
      </c>
      <c r="P42" s="50">
        <v>2</v>
      </c>
      <c r="Q42" s="50">
        <v>2</v>
      </c>
      <c r="R42" s="53" t="s">
        <v>286</v>
      </c>
      <c r="S42" s="50" t="s">
        <v>1148</v>
      </c>
      <c r="T42" s="80" t="s">
        <v>1149</v>
      </c>
      <c r="U42" s="53" t="s">
        <v>177</v>
      </c>
      <c r="V42" s="80"/>
      <c r="W42" s="53" t="str">
        <f>R42&amp;S42 &amp;"."&amp;T42</f>
        <v>FSCHxx.SchdReuse</v>
      </c>
      <c r="X42" s="240" t="s">
        <v>69</v>
      </c>
      <c r="Y42" s="174"/>
      <c r="Z42" s="53"/>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row>
    <row r="43" spans="1:162" ht="24" x14ac:dyDescent="0.25">
      <c r="A43" s="30" t="str">
        <f t="shared" ref="A43:A48" si="6">" S+"&amp; (ROW(A2) )</f>
        <v xml:space="preserve"> S+2</v>
      </c>
      <c r="B43" s="40" t="s">
        <v>525</v>
      </c>
      <c r="C43" s="50" t="s">
        <v>64</v>
      </c>
      <c r="D43" s="50" t="s">
        <v>64</v>
      </c>
      <c r="E43" s="50" t="s">
        <v>64</v>
      </c>
      <c r="F43" s="50" t="s">
        <v>64</v>
      </c>
      <c r="G43" s="50" t="s">
        <v>64</v>
      </c>
      <c r="H43" s="50" t="s">
        <v>64</v>
      </c>
      <c r="I43" s="50" t="s">
        <v>64</v>
      </c>
      <c r="J43" s="50" t="s">
        <v>64</v>
      </c>
      <c r="K43" s="50" t="s">
        <v>64</v>
      </c>
      <c r="L43" s="50"/>
      <c r="M43" s="50"/>
      <c r="N43" s="53" t="s">
        <v>531</v>
      </c>
      <c r="O43" s="53" t="s">
        <v>285</v>
      </c>
      <c r="P43" s="50">
        <v>2</v>
      </c>
      <c r="Q43" s="50">
        <v>2</v>
      </c>
      <c r="R43" s="53" t="s">
        <v>286</v>
      </c>
      <c r="S43" s="50" t="s">
        <v>1148</v>
      </c>
      <c r="T43" s="80" t="s">
        <v>1149</v>
      </c>
      <c r="U43" s="53" t="s">
        <v>177</v>
      </c>
      <c r="V43" s="80"/>
      <c r="W43" s="53" t="str">
        <f t="shared" si="0"/>
        <v>FSCHxx.SchdReuse</v>
      </c>
      <c r="X43" s="240" t="s">
        <v>69</v>
      </c>
      <c r="Y43" s="174"/>
      <c r="Z43" s="53"/>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row>
    <row r="44" spans="1:162" ht="24" x14ac:dyDescent="0.25">
      <c r="A44" s="30" t="str">
        <f t="shared" si="6"/>
        <v xml:space="preserve"> S+3</v>
      </c>
      <c r="B44" s="40" t="s">
        <v>526</v>
      </c>
      <c r="C44" s="50" t="s">
        <v>64</v>
      </c>
      <c r="D44" s="50" t="s">
        <v>64</v>
      </c>
      <c r="E44" s="50" t="s">
        <v>64</v>
      </c>
      <c r="F44" s="50" t="s">
        <v>64</v>
      </c>
      <c r="G44" s="50" t="s">
        <v>64</v>
      </c>
      <c r="H44" s="50" t="s">
        <v>64</v>
      </c>
      <c r="I44" s="50" t="s">
        <v>64</v>
      </c>
      <c r="J44" s="50" t="s">
        <v>64</v>
      </c>
      <c r="K44" s="50" t="s">
        <v>64</v>
      </c>
      <c r="L44" s="50"/>
      <c r="M44" s="50"/>
      <c r="N44" s="53" t="s">
        <v>531</v>
      </c>
      <c r="O44" s="53" t="s">
        <v>285</v>
      </c>
      <c r="P44" s="50">
        <v>2</v>
      </c>
      <c r="Q44" s="50">
        <v>2</v>
      </c>
      <c r="R44" s="53" t="s">
        <v>286</v>
      </c>
      <c r="S44" s="50" t="s">
        <v>1148</v>
      </c>
      <c r="T44" s="80" t="s">
        <v>1149</v>
      </c>
      <c r="U44" s="53" t="s">
        <v>177</v>
      </c>
      <c r="V44" s="80"/>
      <c r="W44" s="53" t="str">
        <f t="shared" si="0"/>
        <v>FSCHxx.SchdReuse</v>
      </c>
      <c r="X44" s="240" t="s">
        <v>69</v>
      </c>
      <c r="Y44" s="174"/>
      <c r="Z44" s="53"/>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row>
    <row r="45" spans="1:162" ht="24" x14ac:dyDescent="0.25">
      <c r="A45" s="30" t="str">
        <f t="shared" si="6"/>
        <v xml:space="preserve"> S+4</v>
      </c>
      <c r="B45" s="40" t="s">
        <v>527</v>
      </c>
      <c r="C45" s="50" t="s">
        <v>64</v>
      </c>
      <c r="D45" s="50" t="s">
        <v>64</v>
      </c>
      <c r="E45" s="50" t="s">
        <v>64</v>
      </c>
      <c r="F45" s="50" t="s">
        <v>64</v>
      </c>
      <c r="G45" s="50" t="s">
        <v>64</v>
      </c>
      <c r="H45" s="50" t="s">
        <v>64</v>
      </c>
      <c r="I45" s="50" t="s">
        <v>64</v>
      </c>
      <c r="J45" s="50" t="s">
        <v>64</v>
      </c>
      <c r="K45" s="50" t="s">
        <v>64</v>
      </c>
      <c r="L45" s="50"/>
      <c r="M45" s="50"/>
      <c r="N45" s="53" t="s">
        <v>531</v>
      </c>
      <c r="O45" s="53" t="s">
        <v>285</v>
      </c>
      <c r="P45" s="50">
        <v>2</v>
      </c>
      <c r="Q45" s="50">
        <v>2</v>
      </c>
      <c r="R45" s="53" t="s">
        <v>286</v>
      </c>
      <c r="S45" s="50" t="s">
        <v>1148</v>
      </c>
      <c r="T45" s="80" t="s">
        <v>1149</v>
      </c>
      <c r="U45" s="53" t="s">
        <v>177</v>
      </c>
      <c r="V45" s="80"/>
      <c r="W45" s="53" t="str">
        <f t="shared" ref="W45:W48" si="7">R45&amp;S45 &amp;"."&amp;T45</f>
        <v>FSCHxx.SchdReuse</v>
      </c>
      <c r="X45" s="240" t="s">
        <v>69</v>
      </c>
      <c r="Y45" s="174"/>
      <c r="Z45" s="53"/>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row>
    <row r="46" spans="1:162" ht="24" x14ac:dyDescent="0.25">
      <c r="A46" s="30" t="str">
        <f t="shared" si="6"/>
        <v xml:space="preserve"> S+5</v>
      </c>
      <c r="B46" s="40" t="s">
        <v>528</v>
      </c>
      <c r="C46" s="50" t="s">
        <v>64</v>
      </c>
      <c r="D46" s="50" t="s">
        <v>64</v>
      </c>
      <c r="E46" s="50" t="s">
        <v>64</v>
      </c>
      <c r="F46" s="50" t="s">
        <v>64</v>
      </c>
      <c r="G46" s="50" t="s">
        <v>64</v>
      </c>
      <c r="H46" s="50" t="s">
        <v>64</v>
      </c>
      <c r="I46" s="50" t="s">
        <v>64</v>
      </c>
      <c r="J46" s="50" t="s">
        <v>64</v>
      </c>
      <c r="K46" s="50" t="s">
        <v>64</v>
      </c>
      <c r="L46" s="50"/>
      <c r="M46" s="50"/>
      <c r="N46" s="53" t="s">
        <v>531</v>
      </c>
      <c r="O46" s="53" t="s">
        <v>285</v>
      </c>
      <c r="P46" s="50">
        <v>2</v>
      </c>
      <c r="Q46" s="50">
        <v>2</v>
      </c>
      <c r="R46" s="53" t="s">
        <v>286</v>
      </c>
      <c r="S46" s="50" t="s">
        <v>1148</v>
      </c>
      <c r="T46" s="80" t="s">
        <v>1149</v>
      </c>
      <c r="U46" s="53" t="s">
        <v>177</v>
      </c>
      <c r="V46" s="80"/>
      <c r="W46" s="53" t="str">
        <f t="shared" si="7"/>
        <v>FSCHxx.SchdReuse</v>
      </c>
      <c r="X46" s="240" t="s">
        <v>69</v>
      </c>
      <c r="Y46" s="174"/>
      <c r="Z46" s="53"/>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row>
    <row r="47" spans="1:162" ht="24" x14ac:dyDescent="0.25">
      <c r="A47" s="30" t="str">
        <f t="shared" si="6"/>
        <v xml:space="preserve"> S+6</v>
      </c>
      <c r="B47" s="40" t="s">
        <v>529</v>
      </c>
      <c r="C47" s="50" t="s">
        <v>64</v>
      </c>
      <c r="D47" s="50" t="s">
        <v>64</v>
      </c>
      <c r="E47" s="50" t="s">
        <v>64</v>
      </c>
      <c r="F47" s="50" t="s">
        <v>64</v>
      </c>
      <c r="G47" s="50" t="s">
        <v>64</v>
      </c>
      <c r="H47" s="50" t="s">
        <v>64</v>
      </c>
      <c r="I47" s="50" t="s">
        <v>64</v>
      </c>
      <c r="J47" s="50" t="s">
        <v>64</v>
      </c>
      <c r="K47" s="50" t="s">
        <v>64</v>
      </c>
      <c r="L47" s="50"/>
      <c r="M47" s="50"/>
      <c r="N47" s="53" t="s">
        <v>531</v>
      </c>
      <c r="O47" s="53" t="s">
        <v>285</v>
      </c>
      <c r="P47" s="50">
        <v>2</v>
      </c>
      <c r="Q47" s="50">
        <v>2</v>
      </c>
      <c r="R47" s="53" t="s">
        <v>286</v>
      </c>
      <c r="S47" s="50" t="s">
        <v>1148</v>
      </c>
      <c r="T47" s="80" t="s">
        <v>1149</v>
      </c>
      <c r="U47" s="53" t="s">
        <v>177</v>
      </c>
      <c r="V47" s="80"/>
      <c r="W47" s="53" t="str">
        <f t="shared" si="7"/>
        <v>FSCHxx.SchdReuse</v>
      </c>
      <c r="X47" s="240" t="s">
        <v>69</v>
      </c>
      <c r="Y47" s="174"/>
      <c r="Z47" s="53"/>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row>
    <row r="48" spans="1:162" ht="26.1" customHeight="1" x14ac:dyDescent="0.25">
      <c r="A48" s="30" t="str">
        <f t="shared" si="6"/>
        <v xml:space="preserve"> S+7</v>
      </c>
      <c r="B48" s="40" t="s">
        <v>530</v>
      </c>
      <c r="C48" s="50" t="s">
        <v>64</v>
      </c>
      <c r="D48" s="50" t="s">
        <v>64</v>
      </c>
      <c r="E48" s="50" t="s">
        <v>64</v>
      </c>
      <c r="F48" s="50" t="s">
        <v>64</v>
      </c>
      <c r="G48" s="50" t="s">
        <v>64</v>
      </c>
      <c r="H48" s="50" t="s">
        <v>64</v>
      </c>
      <c r="I48" s="50" t="s">
        <v>64</v>
      </c>
      <c r="J48" s="50" t="s">
        <v>64</v>
      </c>
      <c r="K48" s="50" t="s">
        <v>64</v>
      </c>
      <c r="L48" s="50"/>
      <c r="M48" s="50"/>
      <c r="N48" s="53" t="s">
        <v>531</v>
      </c>
      <c r="O48" s="53" t="s">
        <v>285</v>
      </c>
      <c r="P48" s="50">
        <v>2</v>
      </c>
      <c r="Q48" s="50">
        <v>2</v>
      </c>
      <c r="R48" s="53" t="s">
        <v>286</v>
      </c>
      <c r="S48" s="50" t="s">
        <v>1148</v>
      </c>
      <c r="T48" s="80" t="s">
        <v>1149</v>
      </c>
      <c r="U48" s="53" t="s">
        <v>177</v>
      </c>
      <c r="V48" s="80"/>
      <c r="W48" s="53" t="str">
        <f t="shared" si="7"/>
        <v>FSCHxx.SchdReuse</v>
      </c>
      <c r="X48" s="240" t="s">
        <v>69</v>
      </c>
      <c r="Y48" s="174"/>
      <c r="Z48" s="53"/>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row>
    <row r="49" spans="1:162" x14ac:dyDescent="0.25">
      <c r="A49" s="299" t="s">
        <v>589</v>
      </c>
      <c r="B49" s="300"/>
      <c r="C49" s="300"/>
      <c r="D49" s="300"/>
      <c r="E49" s="300"/>
      <c r="F49" s="300"/>
      <c r="G49" s="300"/>
      <c r="H49" s="300"/>
      <c r="I49" s="300"/>
      <c r="J49" s="300"/>
      <c r="K49" s="300"/>
      <c r="L49" s="300"/>
      <c r="M49" s="300"/>
      <c r="N49" s="300"/>
      <c r="O49" s="300"/>
      <c r="P49" s="300"/>
      <c r="Q49" s="300"/>
      <c r="R49" s="300"/>
      <c r="S49" s="300"/>
      <c r="T49" s="300"/>
      <c r="U49" s="300"/>
      <c r="V49" s="300"/>
      <c r="W49" s="300"/>
      <c r="X49" s="301"/>
      <c r="Y49" s="87"/>
      <c r="Z49" s="188"/>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row>
    <row r="50" spans="1:162" x14ac:dyDescent="0.25">
      <c r="A50" s="95"/>
      <c r="B50" s="98"/>
      <c r="C50" s="97"/>
      <c r="D50" s="97"/>
      <c r="E50" s="97"/>
      <c r="F50" s="97"/>
      <c r="G50" s="97"/>
      <c r="H50" s="97"/>
      <c r="I50" s="97"/>
      <c r="J50" s="97"/>
      <c r="K50" s="97"/>
      <c r="L50" s="97"/>
      <c r="M50" s="97"/>
      <c r="N50" s="98"/>
      <c r="O50" s="98"/>
      <c r="P50" s="97"/>
      <c r="Q50" s="97"/>
      <c r="R50" s="98"/>
      <c r="S50" s="97"/>
      <c r="T50" s="98"/>
      <c r="U50" s="98"/>
      <c r="V50" s="98"/>
      <c r="W50" s="160"/>
      <c r="X50" s="95"/>
      <c r="Y50" s="98"/>
      <c r="Z50" s="163"/>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row>
    <row r="51" spans="1:162" x14ac:dyDescent="0.25">
      <c r="A51" s="95"/>
      <c r="B51" s="98"/>
      <c r="C51" s="97"/>
      <c r="D51" s="97"/>
      <c r="E51" s="97"/>
      <c r="F51" s="97"/>
      <c r="G51" s="97"/>
      <c r="H51" s="97"/>
      <c r="I51" s="97"/>
      <c r="J51" s="97"/>
      <c r="K51" s="97"/>
      <c r="L51" s="97"/>
      <c r="M51" s="97"/>
      <c r="N51" s="98"/>
      <c r="O51" s="98"/>
      <c r="P51" s="97"/>
      <c r="Q51" s="97"/>
      <c r="R51" s="98"/>
      <c r="S51" s="97"/>
      <c r="T51" s="98"/>
      <c r="U51" s="98"/>
      <c r="V51" s="98"/>
      <c r="W51" s="160"/>
      <c r="X51" s="95"/>
      <c r="Y51" s="98"/>
      <c r="Z51" s="163"/>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row>
    <row r="52" spans="1:162" x14ac:dyDescent="0.25">
      <c r="A52" s="95"/>
      <c r="B52" s="98"/>
      <c r="C52" s="97"/>
      <c r="D52" s="97"/>
      <c r="E52" s="97"/>
      <c r="F52" s="97"/>
      <c r="G52" s="97"/>
      <c r="H52" s="97"/>
      <c r="I52" s="97"/>
      <c r="J52" s="97"/>
      <c r="K52" s="97"/>
      <c r="L52" s="97"/>
      <c r="M52" s="97"/>
      <c r="N52" s="98"/>
      <c r="O52" s="98"/>
      <c r="P52" s="97"/>
      <c r="Q52" s="97"/>
      <c r="R52" s="98"/>
      <c r="S52" s="97"/>
      <c r="T52" s="98"/>
      <c r="U52" s="98"/>
      <c r="V52" s="98"/>
      <c r="W52" s="160"/>
      <c r="X52" s="95"/>
      <c r="Y52" s="98"/>
      <c r="Z52" s="163"/>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row>
    <row r="53" spans="1:162" x14ac:dyDescent="0.25">
      <c r="A53" s="95"/>
      <c r="B53" s="98"/>
      <c r="C53" s="97"/>
      <c r="D53" s="97"/>
      <c r="E53" s="97"/>
      <c r="F53" s="97"/>
      <c r="G53" s="97"/>
      <c r="H53" s="97"/>
      <c r="I53" s="97"/>
      <c r="J53" s="97"/>
      <c r="K53" s="97"/>
      <c r="L53" s="97"/>
      <c r="M53" s="97"/>
      <c r="N53" s="98"/>
      <c r="O53" s="98"/>
      <c r="P53" s="97"/>
      <c r="Q53" s="97"/>
      <c r="R53" s="98"/>
      <c r="S53" s="97"/>
      <c r="T53" s="98"/>
      <c r="U53" s="98"/>
      <c r="V53" s="98"/>
      <c r="W53" s="160"/>
      <c r="X53" s="95"/>
      <c r="Y53" s="98"/>
      <c r="Z53" s="163"/>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c r="FA53" s="96"/>
      <c r="FB53" s="96"/>
      <c r="FC53" s="96"/>
      <c r="FD53" s="96"/>
      <c r="FE53" s="96"/>
      <c r="FF53" s="96"/>
    </row>
    <row r="54" spans="1:162" x14ac:dyDescent="0.25">
      <c r="A54" s="95"/>
      <c r="B54" s="98"/>
      <c r="C54" s="97"/>
      <c r="D54" s="97"/>
      <c r="E54" s="97"/>
      <c r="F54" s="97"/>
      <c r="G54" s="97"/>
      <c r="H54" s="97"/>
      <c r="I54" s="97"/>
      <c r="J54" s="97"/>
      <c r="K54" s="97"/>
      <c r="L54" s="97"/>
      <c r="M54" s="97"/>
      <c r="N54" s="98"/>
      <c r="O54" s="98"/>
      <c r="P54" s="97"/>
      <c r="Q54" s="97"/>
      <c r="R54" s="98"/>
      <c r="S54" s="97"/>
      <c r="T54" s="98"/>
      <c r="U54" s="98"/>
      <c r="V54" s="98"/>
      <c r="W54" s="160"/>
      <c r="X54" s="95"/>
      <c r="Y54" s="98"/>
      <c r="Z54" s="163"/>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row>
    <row r="55" spans="1:162" x14ac:dyDescent="0.25">
      <c r="A55" s="95"/>
      <c r="B55" s="98"/>
      <c r="C55" s="97"/>
      <c r="D55" s="97"/>
      <c r="E55" s="97"/>
      <c r="F55" s="97"/>
      <c r="G55" s="97"/>
      <c r="H55" s="97"/>
      <c r="I55" s="97"/>
      <c r="J55" s="97"/>
      <c r="K55" s="97"/>
      <c r="L55" s="97"/>
      <c r="M55" s="97"/>
      <c r="N55" s="98"/>
      <c r="O55" s="98"/>
      <c r="P55" s="97"/>
      <c r="Q55" s="97"/>
      <c r="R55" s="98"/>
      <c r="S55" s="97"/>
      <c r="T55" s="98"/>
      <c r="U55" s="98"/>
      <c r="V55" s="98"/>
      <c r="W55" s="160"/>
      <c r="X55" s="95"/>
      <c r="Y55" s="98"/>
      <c r="Z55" s="163"/>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row>
    <row r="56" spans="1:162" x14ac:dyDescent="0.25">
      <c r="A56" s="95"/>
      <c r="B56" s="98"/>
      <c r="C56" s="97"/>
      <c r="D56" s="97"/>
      <c r="E56" s="97"/>
      <c r="F56" s="97"/>
      <c r="G56" s="97"/>
      <c r="H56" s="97"/>
      <c r="I56" s="97"/>
      <c r="J56" s="97"/>
      <c r="K56" s="97"/>
      <c r="L56" s="97"/>
      <c r="M56" s="97"/>
      <c r="N56" s="98"/>
      <c r="O56" s="98"/>
      <c r="P56" s="97"/>
      <c r="Q56" s="97"/>
      <c r="R56" s="98"/>
      <c r="S56" s="97"/>
      <c r="T56" s="98"/>
      <c r="U56" s="98"/>
      <c r="V56" s="98"/>
      <c r="W56" s="160"/>
      <c r="X56" s="95"/>
      <c r="Y56" s="98"/>
      <c r="Z56" s="163"/>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row>
    <row r="57" spans="1:162" x14ac:dyDescent="0.25">
      <c r="A57" s="95"/>
      <c r="B57" s="98"/>
      <c r="C57" s="97"/>
      <c r="D57" s="97"/>
      <c r="E57" s="97"/>
      <c r="F57" s="97"/>
      <c r="G57" s="97"/>
      <c r="H57" s="97"/>
      <c r="I57" s="97"/>
      <c r="J57" s="97"/>
      <c r="K57" s="97"/>
      <c r="L57" s="97"/>
      <c r="M57" s="97"/>
      <c r="N57" s="98"/>
      <c r="O57" s="98"/>
      <c r="P57" s="97"/>
      <c r="Q57" s="97"/>
      <c r="R57" s="98"/>
      <c r="S57" s="97"/>
      <c r="T57" s="98"/>
      <c r="U57" s="98"/>
      <c r="V57" s="98"/>
      <c r="W57" s="160"/>
      <c r="X57" s="95"/>
      <c r="Y57" s="98"/>
      <c r="Z57" s="163"/>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row>
    <row r="58" spans="1:162" x14ac:dyDescent="0.25">
      <c r="A58" s="95"/>
      <c r="B58" s="98"/>
      <c r="C58" s="97"/>
      <c r="D58" s="97"/>
      <c r="E58" s="97"/>
      <c r="F58" s="97"/>
      <c r="G58" s="97"/>
      <c r="H58" s="97"/>
      <c r="I58" s="97"/>
      <c r="J58" s="97"/>
      <c r="K58" s="97"/>
      <c r="L58" s="97"/>
      <c r="M58" s="97"/>
      <c r="N58" s="98"/>
      <c r="O58" s="98"/>
      <c r="P58" s="97"/>
      <c r="Q58" s="97"/>
      <c r="R58" s="98"/>
      <c r="S58" s="97"/>
      <c r="T58" s="98"/>
      <c r="U58" s="98"/>
      <c r="V58" s="98"/>
      <c r="W58" s="160"/>
      <c r="X58" s="95"/>
      <c r="Y58" s="98"/>
      <c r="Z58" s="163"/>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row>
    <row r="59" spans="1:162" x14ac:dyDescent="0.25">
      <c r="A59" s="95"/>
      <c r="B59" s="98"/>
      <c r="C59" s="97"/>
      <c r="D59" s="97"/>
      <c r="E59" s="97"/>
      <c r="F59" s="97"/>
      <c r="G59" s="97"/>
      <c r="H59" s="97"/>
      <c r="I59" s="97"/>
      <c r="J59" s="97"/>
      <c r="K59" s="97"/>
      <c r="L59" s="97"/>
      <c r="M59" s="97"/>
      <c r="N59" s="98"/>
      <c r="O59" s="98"/>
      <c r="P59" s="97"/>
      <c r="Q59" s="97"/>
      <c r="R59" s="98"/>
      <c r="S59" s="97"/>
      <c r="T59" s="98"/>
      <c r="U59" s="98"/>
      <c r="V59" s="98"/>
      <c r="W59" s="160"/>
      <c r="X59" s="95"/>
      <c r="Y59" s="98"/>
      <c r="Z59" s="163"/>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c r="FA59" s="96"/>
      <c r="FB59" s="96"/>
      <c r="FC59" s="96"/>
      <c r="FD59" s="96"/>
      <c r="FE59" s="96"/>
      <c r="FF59" s="96"/>
    </row>
    <row r="60" spans="1:162" x14ac:dyDescent="0.25">
      <c r="A60" s="95"/>
      <c r="B60" s="98"/>
      <c r="C60" s="97"/>
      <c r="D60" s="97"/>
      <c r="E60" s="97"/>
      <c r="F60" s="97"/>
      <c r="G60" s="97"/>
      <c r="H60" s="97"/>
      <c r="I60" s="97"/>
      <c r="J60" s="97"/>
      <c r="K60" s="97"/>
      <c r="L60" s="97"/>
      <c r="M60" s="97"/>
      <c r="N60" s="98"/>
      <c r="O60" s="98"/>
      <c r="P60" s="97"/>
      <c r="Q60" s="97"/>
      <c r="R60" s="98"/>
      <c r="S60" s="97"/>
      <c r="T60" s="98"/>
      <c r="U60" s="98"/>
      <c r="V60" s="98"/>
      <c r="W60" s="160"/>
      <c r="X60" s="95"/>
      <c r="Y60" s="98"/>
      <c r="Z60" s="163"/>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96"/>
      <c r="DV60" s="96"/>
      <c r="DW60" s="96"/>
      <c r="DX60" s="96"/>
      <c r="DY60" s="96"/>
      <c r="DZ60" s="96"/>
      <c r="EA60" s="96"/>
      <c r="EB60" s="96"/>
      <c r="EC60" s="96"/>
      <c r="ED60" s="96"/>
      <c r="EE60" s="96"/>
      <c r="EF60" s="96"/>
      <c r="EG60" s="96"/>
      <c r="EH60" s="96"/>
      <c r="EI60" s="96"/>
      <c r="EJ60" s="96"/>
      <c r="EK60" s="96"/>
      <c r="EL60" s="96"/>
      <c r="EM60" s="96"/>
      <c r="EN60" s="96"/>
      <c r="EO60" s="96"/>
      <c r="EP60" s="96"/>
      <c r="EQ60" s="96"/>
      <c r="ER60" s="96"/>
      <c r="ES60" s="96"/>
      <c r="ET60" s="96"/>
      <c r="EU60" s="96"/>
      <c r="EV60" s="96"/>
      <c r="EW60" s="96"/>
      <c r="EX60" s="96"/>
      <c r="EY60" s="96"/>
      <c r="EZ60" s="96"/>
      <c r="FA60" s="96"/>
      <c r="FB60" s="96"/>
      <c r="FC60" s="96"/>
      <c r="FD60" s="96"/>
      <c r="FE60" s="96"/>
      <c r="FF60" s="96"/>
    </row>
    <row r="61" spans="1:162" x14ac:dyDescent="0.25">
      <c r="A61" s="95"/>
      <c r="B61" s="98"/>
      <c r="C61" s="97"/>
      <c r="D61" s="97"/>
      <c r="E61" s="97"/>
      <c r="F61" s="97"/>
      <c r="G61" s="97"/>
      <c r="H61" s="97"/>
      <c r="I61" s="97"/>
      <c r="J61" s="97"/>
      <c r="K61" s="97"/>
      <c r="L61" s="97"/>
      <c r="M61" s="97"/>
      <c r="N61" s="98"/>
      <c r="O61" s="98"/>
      <c r="P61" s="97"/>
      <c r="Q61" s="97"/>
      <c r="R61" s="98"/>
      <c r="S61" s="97"/>
      <c r="T61" s="98"/>
      <c r="U61" s="98"/>
      <c r="V61" s="98"/>
      <c r="W61" s="160"/>
      <c r="X61" s="95"/>
      <c r="Y61" s="98"/>
      <c r="Z61" s="163"/>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c r="EL61" s="96"/>
      <c r="EM61" s="96"/>
      <c r="EN61" s="96"/>
      <c r="EO61" s="96"/>
      <c r="EP61" s="96"/>
      <c r="EQ61" s="96"/>
      <c r="ER61" s="96"/>
      <c r="ES61" s="96"/>
      <c r="ET61" s="96"/>
      <c r="EU61" s="96"/>
      <c r="EV61" s="96"/>
      <c r="EW61" s="96"/>
      <c r="EX61" s="96"/>
      <c r="EY61" s="96"/>
      <c r="EZ61" s="96"/>
      <c r="FA61" s="96"/>
      <c r="FB61" s="96"/>
      <c r="FC61" s="96"/>
      <c r="FD61" s="96"/>
      <c r="FE61" s="96"/>
      <c r="FF61" s="96"/>
    </row>
    <row r="62" spans="1:162" x14ac:dyDescent="0.25">
      <c r="A62" s="95"/>
      <c r="B62" s="98"/>
      <c r="C62" s="97"/>
      <c r="D62" s="97"/>
      <c r="E62" s="97"/>
      <c r="F62" s="97"/>
      <c r="G62" s="97"/>
      <c r="H62" s="97"/>
      <c r="I62" s="97"/>
      <c r="J62" s="97"/>
      <c r="K62" s="97"/>
      <c r="L62" s="97"/>
      <c r="M62" s="97"/>
      <c r="N62" s="98"/>
      <c r="O62" s="98"/>
      <c r="P62" s="97"/>
      <c r="Q62" s="97"/>
      <c r="R62" s="98"/>
      <c r="S62" s="97"/>
      <c r="T62" s="98"/>
      <c r="U62" s="98"/>
      <c r="V62" s="98"/>
      <c r="W62" s="160"/>
      <c r="X62" s="95"/>
      <c r="Y62" s="98"/>
      <c r="Z62" s="163"/>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c r="EJ62" s="96"/>
      <c r="EK62" s="96"/>
      <c r="EL62" s="96"/>
      <c r="EM62" s="96"/>
      <c r="EN62" s="96"/>
      <c r="EO62" s="96"/>
      <c r="EP62" s="96"/>
      <c r="EQ62" s="96"/>
      <c r="ER62" s="96"/>
      <c r="ES62" s="96"/>
      <c r="ET62" s="96"/>
      <c r="EU62" s="96"/>
      <c r="EV62" s="96"/>
      <c r="EW62" s="96"/>
      <c r="EX62" s="96"/>
      <c r="EY62" s="96"/>
      <c r="EZ62" s="96"/>
      <c r="FA62" s="96"/>
      <c r="FB62" s="96"/>
      <c r="FC62" s="96"/>
      <c r="FD62" s="96"/>
      <c r="FE62" s="96"/>
      <c r="FF62" s="96"/>
    </row>
    <row r="63" spans="1:162" x14ac:dyDescent="0.25">
      <c r="A63" s="95"/>
      <c r="B63" s="98"/>
      <c r="C63" s="97"/>
      <c r="D63" s="97"/>
      <c r="E63" s="97"/>
      <c r="F63" s="97"/>
      <c r="G63" s="97"/>
      <c r="H63" s="97"/>
      <c r="I63" s="97"/>
      <c r="J63" s="97"/>
      <c r="K63" s="97"/>
      <c r="L63" s="97"/>
      <c r="M63" s="97"/>
      <c r="N63" s="98"/>
      <c r="O63" s="98"/>
      <c r="P63" s="97"/>
      <c r="Q63" s="97"/>
      <c r="R63" s="98"/>
      <c r="S63" s="97"/>
      <c r="T63" s="98"/>
      <c r="U63" s="98"/>
      <c r="V63" s="98"/>
      <c r="W63" s="160"/>
      <c r="X63" s="95"/>
      <c r="Y63" s="98"/>
      <c r="Z63" s="163"/>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c r="DS63" s="96"/>
      <c r="DT63" s="96"/>
      <c r="DU63" s="96"/>
      <c r="DV63" s="96"/>
      <c r="DW63" s="96"/>
      <c r="DX63" s="96"/>
      <c r="DY63" s="96"/>
      <c r="DZ63" s="96"/>
      <c r="EA63" s="96"/>
      <c r="EB63" s="96"/>
      <c r="EC63" s="96"/>
      <c r="ED63" s="96"/>
      <c r="EE63" s="96"/>
      <c r="EF63" s="96"/>
      <c r="EG63" s="96"/>
      <c r="EH63" s="96"/>
      <c r="EI63" s="96"/>
      <c r="EJ63" s="96"/>
      <c r="EK63" s="96"/>
      <c r="EL63" s="96"/>
      <c r="EM63" s="96"/>
      <c r="EN63" s="96"/>
      <c r="EO63" s="96"/>
      <c r="EP63" s="96"/>
      <c r="EQ63" s="96"/>
      <c r="ER63" s="96"/>
      <c r="ES63" s="96"/>
      <c r="ET63" s="96"/>
      <c r="EU63" s="96"/>
      <c r="EV63" s="96"/>
      <c r="EW63" s="96"/>
      <c r="EX63" s="96"/>
      <c r="EY63" s="96"/>
      <c r="EZ63" s="96"/>
      <c r="FA63" s="96"/>
      <c r="FB63" s="96"/>
      <c r="FC63" s="96"/>
      <c r="FD63" s="96"/>
      <c r="FE63" s="96"/>
      <c r="FF63" s="96"/>
    </row>
    <row r="64" spans="1:162" x14ac:dyDescent="0.25">
      <c r="A64" s="95"/>
      <c r="B64" s="98"/>
      <c r="C64" s="97"/>
      <c r="D64" s="97"/>
      <c r="E64" s="97"/>
      <c r="F64" s="97"/>
      <c r="G64" s="97"/>
      <c r="H64" s="97"/>
      <c r="I64" s="97"/>
      <c r="J64" s="97"/>
      <c r="K64" s="97"/>
      <c r="L64" s="97"/>
      <c r="M64" s="97"/>
      <c r="N64" s="98"/>
      <c r="O64" s="98"/>
      <c r="P64" s="97"/>
      <c r="Q64" s="97"/>
      <c r="R64" s="98"/>
      <c r="S64" s="97"/>
      <c r="T64" s="98"/>
      <c r="U64" s="98"/>
      <c r="V64" s="98"/>
      <c r="W64" s="160"/>
      <c r="X64" s="95"/>
      <c r="Y64" s="98"/>
      <c r="Z64" s="163"/>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c r="FA64" s="96"/>
      <c r="FB64" s="96"/>
      <c r="FC64" s="96"/>
      <c r="FD64" s="96"/>
      <c r="FE64" s="96"/>
      <c r="FF64" s="96"/>
    </row>
    <row r="65" spans="1:162" x14ac:dyDescent="0.25">
      <c r="A65" s="95"/>
      <c r="B65" s="98"/>
      <c r="C65" s="97"/>
      <c r="D65" s="97"/>
      <c r="E65" s="97"/>
      <c r="F65" s="97"/>
      <c r="G65" s="97"/>
      <c r="H65" s="97"/>
      <c r="I65" s="97"/>
      <c r="J65" s="97"/>
      <c r="K65" s="97"/>
      <c r="L65" s="97"/>
      <c r="M65" s="97"/>
      <c r="N65" s="98"/>
      <c r="O65" s="98"/>
      <c r="P65" s="97"/>
      <c r="Q65" s="97"/>
      <c r="R65" s="98"/>
      <c r="S65" s="97"/>
      <c r="T65" s="98"/>
      <c r="U65" s="98"/>
      <c r="V65" s="98"/>
      <c r="W65" s="160"/>
      <c r="X65" s="95"/>
      <c r="Y65" s="98"/>
      <c r="Z65" s="163"/>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row>
    <row r="66" spans="1:162" x14ac:dyDescent="0.25">
      <c r="A66" s="95"/>
      <c r="B66" s="98"/>
      <c r="C66" s="97"/>
      <c r="D66" s="97"/>
      <c r="E66" s="97"/>
      <c r="F66" s="97"/>
      <c r="G66" s="97"/>
      <c r="H66" s="97"/>
      <c r="I66" s="97"/>
      <c r="J66" s="97"/>
      <c r="K66" s="97"/>
      <c r="L66" s="97"/>
      <c r="M66" s="97"/>
      <c r="N66" s="98"/>
      <c r="O66" s="98"/>
      <c r="P66" s="97"/>
      <c r="Q66" s="97"/>
      <c r="R66" s="98"/>
      <c r="S66" s="97"/>
      <c r="T66" s="98"/>
      <c r="U66" s="98"/>
      <c r="V66" s="98"/>
      <c r="W66" s="160"/>
      <c r="X66" s="95"/>
      <c r="Y66" s="98"/>
      <c r="Z66" s="163"/>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row>
    <row r="67" spans="1:162" x14ac:dyDescent="0.25">
      <c r="A67" s="95"/>
      <c r="B67" s="98"/>
      <c r="C67" s="97"/>
      <c r="D67" s="97"/>
      <c r="E67" s="97"/>
      <c r="F67" s="97"/>
      <c r="G67" s="97"/>
      <c r="H67" s="97"/>
      <c r="I67" s="97"/>
      <c r="J67" s="97"/>
      <c r="K67" s="97"/>
      <c r="L67" s="97"/>
      <c r="M67" s="97"/>
      <c r="N67" s="98"/>
      <c r="O67" s="98"/>
      <c r="P67" s="97"/>
      <c r="Q67" s="97"/>
      <c r="R67" s="98"/>
      <c r="S67" s="97"/>
      <c r="T67" s="98"/>
      <c r="U67" s="98"/>
      <c r="V67" s="98"/>
      <c r="W67" s="160"/>
      <c r="X67" s="95"/>
      <c r="Y67" s="98"/>
      <c r="Z67" s="163"/>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c r="EJ67" s="96"/>
      <c r="EK67" s="96"/>
      <c r="EL67" s="96"/>
      <c r="EM67" s="96"/>
      <c r="EN67" s="96"/>
      <c r="EO67" s="96"/>
      <c r="EP67" s="96"/>
      <c r="EQ67" s="96"/>
      <c r="ER67" s="96"/>
      <c r="ES67" s="96"/>
      <c r="ET67" s="96"/>
      <c r="EU67" s="96"/>
      <c r="EV67" s="96"/>
      <c r="EW67" s="96"/>
      <c r="EX67" s="96"/>
      <c r="EY67" s="96"/>
      <c r="EZ67" s="96"/>
      <c r="FA67" s="96"/>
      <c r="FB67" s="96"/>
      <c r="FC67" s="96"/>
      <c r="FD67" s="96"/>
      <c r="FE67" s="96"/>
      <c r="FF67" s="96"/>
    </row>
    <row r="68" spans="1:162" x14ac:dyDescent="0.25">
      <c r="A68" s="95"/>
      <c r="B68" s="98"/>
      <c r="C68" s="97"/>
      <c r="D68" s="97"/>
      <c r="E68" s="97"/>
      <c r="F68" s="97"/>
      <c r="G68" s="97"/>
      <c r="H68" s="97"/>
      <c r="I68" s="97"/>
      <c r="J68" s="97"/>
      <c r="K68" s="97"/>
      <c r="L68" s="97"/>
      <c r="M68" s="97"/>
      <c r="N68" s="98"/>
      <c r="O68" s="98"/>
      <c r="P68" s="97"/>
      <c r="Q68" s="97"/>
      <c r="R68" s="98"/>
      <c r="S68" s="97"/>
      <c r="T68" s="98"/>
      <c r="U68" s="98"/>
      <c r="V68" s="98"/>
      <c r="W68" s="160"/>
      <c r="X68" s="95"/>
      <c r="Y68" s="98"/>
      <c r="Z68" s="163"/>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c r="FA68" s="96"/>
      <c r="FB68" s="96"/>
      <c r="FC68" s="96"/>
      <c r="FD68" s="96"/>
      <c r="FE68" s="96"/>
      <c r="FF68" s="96"/>
    </row>
    <row r="69" spans="1:162" x14ac:dyDescent="0.25">
      <c r="A69" s="95"/>
      <c r="B69" s="98"/>
      <c r="C69" s="97"/>
      <c r="D69" s="97"/>
      <c r="E69" s="97"/>
      <c r="F69" s="97"/>
      <c r="G69" s="97"/>
      <c r="H69" s="97"/>
      <c r="I69" s="97"/>
      <c r="J69" s="97"/>
      <c r="K69" s="97"/>
      <c r="L69" s="97"/>
      <c r="M69" s="97"/>
      <c r="N69" s="98"/>
      <c r="O69" s="98"/>
      <c r="P69" s="97"/>
      <c r="Q69" s="97"/>
      <c r="R69" s="98"/>
      <c r="S69" s="97"/>
      <c r="T69" s="98"/>
      <c r="U69" s="98"/>
      <c r="V69" s="98"/>
      <c r="W69" s="160"/>
      <c r="X69" s="95"/>
      <c r="Y69" s="98"/>
      <c r="Z69" s="163"/>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c r="EJ69" s="96"/>
      <c r="EK69" s="96"/>
      <c r="EL69" s="96"/>
      <c r="EM69" s="96"/>
      <c r="EN69" s="96"/>
      <c r="EO69" s="96"/>
      <c r="EP69" s="96"/>
      <c r="EQ69" s="96"/>
      <c r="ER69" s="96"/>
      <c r="ES69" s="96"/>
      <c r="ET69" s="96"/>
      <c r="EU69" s="96"/>
      <c r="EV69" s="96"/>
      <c r="EW69" s="96"/>
      <c r="EX69" s="96"/>
      <c r="EY69" s="96"/>
      <c r="EZ69" s="96"/>
      <c r="FA69" s="96"/>
      <c r="FB69" s="96"/>
      <c r="FC69" s="96"/>
      <c r="FD69" s="96"/>
      <c r="FE69" s="96"/>
      <c r="FF69" s="96"/>
    </row>
    <row r="70" spans="1:162" x14ac:dyDescent="0.25">
      <c r="A70" s="95"/>
      <c r="B70" s="98"/>
      <c r="C70" s="97"/>
      <c r="D70" s="97"/>
      <c r="E70" s="97"/>
      <c r="F70" s="97"/>
      <c r="G70" s="97"/>
      <c r="H70" s="97"/>
      <c r="I70" s="97"/>
      <c r="J70" s="97"/>
      <c r="K70" s="97"/>
      <c r="L70" s="97"/>
      <c r="M70" s="97"/>
      <c r="N70" s="98"/>
      <c r="O70" s="98"/>
      <c r="P70" s="97"/>
      <c r="Q70" s="97"/>
      <c r="R70" s="98"/>
      <c r="S70" s="97"/>
      <c r="T70" s="98"/>
      <c r="U70" s="98"/>
      <c r="V70" s="98"/>
      <c r="W70" s="160"/>
      <c r="X70" s="95"/>
      <c r="Y70" s="98"/>
      <c r="Z70" s="163"/>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row>
    <row r="71" spans="1:162" x14ac:dyDescent="0.25">
      <c r="A71" s="95"/>
      <c r="B71" s="98"/>
      <c r="C71" s="97"/>
      <c r="D71" s="97"/>
      <c r="E71" s="97"/>
      <c r="F71" s="97"/>
      <c r="G71" s="97"/>
      <c r="H71" s="97"/>
      <c r="I71" s="97"/>
      <c r="J71" s="97"/>
      <c r="K71" s="97"/>
      <c r="L71" s="97"/>
      <c r="M71" s="97"/>
      <c r="N71" s="98"/>
      <c r="O71" s="98"/>
      <c r="P71" s="97"/>
      <c r="Q71" s="97"/>
      <c r="R71" s="98"/>
      <c r="S71" s="97"/>
      <c r="T71" s="98"/>
      <c r="U71" s="98"/>
      <c r="V71" s="98"/>
      <c r="W71" s="160"/>
      <c r="X71" s="95"/>
      <c r="Y71" s="98"/>
      <c r="Z71" s="163"/>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c r="EJ71" s="96"/>
      <c r="EK71" s="96"/>
      <c r="EL71" s="96"/>
      <c r="EM71" s="96"/>
      <c r="EN71" s="96"/>
      <c r="EO71" s="96"/>
      <c r="EP71" s="96"/>
      <c r="EQ71" s="96"/>
      <c r="ER71" s="96"/>
      <c r="ES71" s="96"/>
      <c r="ET71" s="96"/>
      <c r="EU71" s="96"/>
      <c r="EV71" s="96"/>
      <c r="EW71" s="96"/>
      <c r="EX71" s="96"/>
      <c r="EY71" s="96"/>
      <c r="EZ71" s="96"/>
      <c r="FA71" s="96"/>
      <c r="FB71" s="96"/>
      <c r="FC71" s="96"/>
      <c r="FD71" s="96"/>
      <c r="FE71" s="96"/>
      <c r="FF71" s="96"/>
    </row>
    <row r="72" spans="1:162" x14ac:dyDescent="0.25">
      <c r="A72" s="95"/>
      <c r="B72" s="98"/>
      <c r="C72" s="97"/>
      <c r="D72" s="97"/>
      <c r="E72" s="97"/>
      <c r="F72" s="97"/>
      <c r="G72" s="97"/>
      <c r="H72" s="97"/>
      <c r="I72" s="97"/>
      <c r="J72" s="97"/>
      <c r="K72" s="97"/>
      <c r="L72" s="97"/>
      <c r="M72" s="97"/>
      <c r="N72" s="98"/>
      <c r="O72" s="98"/>
      <c r="P72" s="97"/>
      <c r="Q72" s="97"/>
      <c r="R72" s="98"/>
      <c r="S72" s="97"/>
      <c r="T72" s="98"/>
      <c r="U72" s="98"/>
      <c r="V72" s="98"/>
      <c r="W72" s="160"/>
      <c r="X72" s="95"/>
      <c r="Y72" s="98"/>
      <c r="Z72" s="163"/>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c r="EJ72" s="96"/>
      <c r="EK72" s="96"/>
      <c r="EL72" s="96"/>
      <c r="EM72" s="96"/>
      <c r="EN72" s="96"/>
      <c r="EO72" s="96"/>
      <c r="EP72" s="96"/>
      <c r="EQ72" s="96"/>
      <c r="ER72" s="96"/>
      <c r="ES72" s="96"/>
      <c r="ET72" s="96"/>
      <c r="EU72" s="96"/>
      <c r="EV72" s="96"/>
      <c r="EW72" s="96"/>
      <c r="EX72" s="96"/>
      <c r="EY72" s="96"/>
      <c r="EZ72" s="96"/>
      <c r="FA72" s="96"/>
      <c r="FB72" s="96"/>
      <c r="FC72" s="96"/>
      <c r="FD72" s="96"/>
      <c r="FE72" s="96"/>
      <c r="FF72" s="96"/>
    </row>
    <row r="73" spans="1:162" x14ac:dyDescent="0.25">
      <c r="A73" s="95"/>
      <c r="B73" s="98"/>
      <c r="C73" s="97"/>
      <c r="D73" s="97"/>
      <c r="E73" s="97"/>
      <c r="F73" s="97"/>
      <c r="G73" s="97"/>
      <c r="H73" s="97"/>
      <c r="I73" s="97"/>
      <c r="J73" s="97"/>
      <c r="K73" s="97"/>
      <c r="L73" s="97"/>
      <c r="M73" s="97"/>
      <c r="N73" s="98"/>
      <c r="O73" s="98"/>
      <c r="P73" s="97"/>
      <c r="Q73" s="97"/>
      <c r="R73" s="98"/>
      <c r="S73" s="97"/>
      <c r="T73" s="98"/>
      <c r="U73" s="98"/>
      <c r="V73" s="98"/>
      <c r="W73" s="160"/>
      <c r="X73" s="95"/>
      <c r="Y73" s="98"/>
      <c r="Z73" s="163"/>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c r="FA73" s="96"/>
      <c r="FB73" s="96"/>
      <c r="FC73" s="96"/>
      <c r="FD73" s="96"/>
      <c r="FE73" s="96"/>
      <c r="FF73" s="96"/>
    </row>
    <row r="74" spans="1:162" x14ac:dyDescent="0.25">
      <c r="A74" s="95"/>
      <c r="B74" s="98"/>
      <c r="C74" s="97"/>
      <c r="D74" s="97"/>
      <c r="E74" s="97"/>
      <c r="F74" s="97"/>
      <c r="G74" s="97"/>
      <c r="H74" s="97"/>
      <c r="I74" s="97"/>
      <c r="J74" s="97"/>
      <c r="K74" s="97"/>
      <c r="L74" s="97"/>
      <c r="M74" s="97"/>
      <c r="N74" s="98"/>
      <c r="O74" s="98"/>
      <c r="P74" s="97"/>
      <c r="Q74" s="97"/>
      <c r="R74" s="98"/>
      <c r="S74" s="97"/>
      <c r="T74" s="98"/>
      <c r="U74" s="98"/>
      <c r="V74" s="98"/>
      <c r="W74" s="160"/>
      <c r="X74" s="95"/>
      <c r="Y74" s="98"/>
      <c r="Z74" s="163"/>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c r="EJ74" s="96"/>
      <c r="EK74" s="96"/>
      <c r="EL74" s="96"/>
      <c r="EM74" s="96"/>
      <c r="EN74" s="96"/>
      <c r="EO74" s="96"/>
      <c r="EP74" s="96"/>
      <c r="EQ74" s="96"/>
      <c r="ER74" s="96"/>
      <c r="ES74" s="96"/>
      <c r="ET74" s="96"/>
      <c r="EU74" s="96"/>
      <c r="EV74" s="96"/>
      <c r="EW74" s="96"/>
      <c r="EX74" s="96"/>
      <c r="EY74" s="96"/>
      <c r="EZ74" s="96"/>
      <c r="FA74" s="96"/>
      <c r="FB74" s="96"/>
      <c r="FC74" s="96"/>
      <c r="FD74" s="96"/>
      <c r="FE74" s="96"/>
      <c r="FF74" s="96"/>
    </row>
    <row r="75" spans="1:162" x14ac:dyDescent="0.25">
      <c r="A75" s="95"/>
      <c r="B75" s="98"/>
      <c r="C75" s="97"/>
      <c r="D75" s="97"/>
      <c r="E75" s="97"/>
      <c r="F75" s="97"/>
      <c r="G75" s="97"/>
      <c r="H75" s="97"/>
      <c r="I75" s="97"/>
      <c r="J75" s="97"/>
      <c r="K75" s="97"/>
      <c r="L75" s="97"/>
      <c r="M75" s="97"/>
      <c r="N75" s="98"/>
      <c r="O75" s="98"/>
      <c r="P75" s="97"/>
      <c r="Q75" s="97"/>
      <c r="R75" s="98"/>
      <c r="S75" s="97"/>
      <c r="T75" s="98"/>
      <c r="U75" s="98"/>
      <c r="V75" s="98"/>
      <c r="W75" s="160"/>
      <c r="X75" s="95"/>
      <c r="Y75" s="98"/>
      <c r="Z75" s="163"/>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c r="FA75" s="96"/>
      <c r="FB75" s="96"/>
      <c r="FC75" s="96"/>
      <c r="FD75" s="96"/>
      <c r="FE75" s="96"/>
      <c r="FF75" s="96"/>
    </row>
    <row r="76" spans="1:162" x14ac:dyDescent="0.25">
      <c r="A76" s="95"/>
      <c r="B76" s="98"/>
      <c r="C76" s="97"/>
      <c r="D76" s="97"/>
      <c r="E76" s="97"/>
      <c r="F76" s="97"/>
      <c r="G76" s="97"/>
      <c r="H76" s="97"/>
      <c r="I76" s="97"/>
      <c r="J76" s="97"/>
      <c r="K76" s="97"/>
      <c r="L76" s="97"/>
      <c r="M76" s="97"/>
      <c r="N76" s="98"/>
      <c r="O76" s="98"/>
      <c r="P76" s="97"/>
      <c r="Q76" s="97"/>
      <c r="R76" s="98"/>
      <c r="S76" s="97"/>
      <c r="T76" s="98"/>
      <c r="U76" s="98"/>
      <c r="V76" s="98"/>
      <c r="W76" s="160"/>
      <c r="X76" s="95"/>
      <c r="Y76" s="98"/>
      <c r="Z76" s="163"/>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c r="FA76" s="96"/>
      <c r="FB76" s="96"/>
      <c r="FC76" s="96"/>
      <c r="FD76" s="96"/>
      <c r="FE76" s="96"/>
      <c r="FF76" s="96"/>
    </row>
    <row r="77" spans="1:162" x14ac:dyDescent="0.25">
      <c r="A77" s="95"/>
      <c r="B77" s="98"/>
      <c r="C77" s="97"/>
      <c r="D77" s="97"/>
      <c r="E77" s="97"/>
      <c r="F77" s="97"/>
      <c r="G77" s="97"/>
      <c r="H77" s="97"/>
      <c r="I77" s="97"/>
      <c r="J77" s="97"/>
      <c r="K77" s="97"/>
      <c r="L77" s="97"/>
      <c r="M77" s="97"/>
      <c r="N77" s="98"/>
      <c r="O77" s="98"/>
      <c r="P77" s="97"/>
      <c r="Q77" s="97"/>
      <c r="R77" s="98"/>
      <c r="S77" s="97"/>
      <c r="T77" s="98"/>
      <c r="U77" s="98"/>
      <c r="V77" s="98"/>
      <c r="W77" s="160"/>
      <c r="X77" s="95"/>
      <c r="Y77" s="98"/>
      <c r="Z77" s="163"/>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c r="EJ77" s="96"/>
      <c r="EK77" s="96"/>
      <c r="EL77" s="96"/>
      <c r="EM77" s="96"/>
      <c r="EN77" s="96"/>
      <c r="EO77" s="96"/>
      <c r="EP77" s="96"/>
      <c r="EQ77" s="96"/>
      <c r="ER77" s="96"/>
      <c r="ES77" s="96"/>
      <c r="ET77" s="96"/>
      <c r="EU77" s="96"/>
      <c r="EV77" s="96"/>
      <c r="EW77" s="96"/>
      <c r="EX77" s="96"/>
      <c r="EY77" s="96"/>
      <c r="EZ77" s="96"/>
      <c r="FA77" s="96"/>
      <c r="FB77" s="96"/>
      <c r="FC77" s="96"/>
      <c r="FD77" s="96"/>
      <c r="FE77" s="96"/>
      <c r="FF77" s="96"/>
    </row>
    <row r="78" spans="1:162" x14ac:dyDescent="0.25">
      <c r="A78" s="95"/>
      <c r="B78" s="98"/>
      <c r="C78" s="97"/>
      <c r="D78" s="97"/>
      <c r="E78" s="97"/>
      <c r="F78" s="97"/>
      <c r="G78" s="97"/>
      <c r="H78" s="97"/>
      <c r="I78" s="97"/>
      <c r="J78" s="97"/>
      <c r="K78" s="97"/>
      <c r="L78" s="97"/>
      <c r="M78" s="97"/>
      <c r="N78" s="98"/>
      <c r="O78" s="98"/>
      <c r="P78" s="97"/>
      <c r="Q78" s="97"/>
      <c r="R78" s="98"/>
      <c r="S78" s="97"/>
      <c r="T78" s="98"/>
      <c r="U78" s="98"/>
      <c r="V78" s="98"/>
      <c r="W78" s="160"/>
      <c r="X78" s="95"/>
      <c r="Y78" s="98"/>
      <c r="Z78" s="163"/>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c r="EJ78" s="96"/>
      <c r="EK78" s="96"/>
      <c r="EL78" s="96"/>
      <c r="EM78" s="96"/>
      <c r="EN78" s="96"/>
      <c r="EO78" s="96"/>
      <c r="EP78" s="96"/>
      <c r="EQ78" s="96"/>
      <c r="ER78" s="96"/>
      <c r="ES78" s="96"/>
      <c r="ET78" s="96"/>
      <c r="EU78" s="96"/>
      <c r="EV78" s="96"/>
      <c r="EW78" s="96"/>
      <c r="EX78" s="96"/>
      <c r="EY78" s="96"/>
      <c r="EZ78" s="96"/>
      <c r="FA78" s="96"/>
      <c r="FB78" s="96"/>
      <c r="FC78" s="96"/>
      <c r="FD78" s="96"/>
      <c r="FE78" s="96"/>
      <c r="FF78" s="96"/>
    </row>
    <row r="79" spans="1:162" x14ac:dyDescent="0.25">
      <c r="A79" s="95"/>
      <c r="B79" s="98"/>
      <c r="C79" s="97"/>
      <c r="D79" s="97"/>
      <c r="E79" s="97"/>
      <c r="F79" s="97"/>
      <c r="G79" s="97"/>
      <c r="H79" s="97"/>
      <c r="I79" s="97"/>
      <c r="J79" s="97"/>
      <c r="K79" s="97"/>
      <c r="L79" s="97"/>
      <c r="M79" s="97"/>
      <c r="N79" s="98"/>
      <c r="O79" s="98"/>
      <c r="P79" s="97"/>
      <c r="Q79" s="97"/>
      <c r="R79" s="98"/>
      <c r="S79" s="97"/>
      <c r="T79" s="98"/>
      <c r="U79" s="98"/>
      <c r="V79" s="98"/>
      <c r="W79" s="160"/>
      <c r="X79" s="95"/>
      <c r="Y79" s="98"/>
      <c r="Z79" s="163"/>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c r="EJ79" s="96"/>
      <c r="EK79" s="96"/>
      <c r="EL79" s="96"/>
      <c r="EM79" s="96"/>
      <c r="EN79" s="96"/>
      <c r="EO79" s="96"/>
      <c r="EP79" s="96"/>
      <c r="EQ79" s="96"/>
      <c r="ER79" s="96"/>
      <c r="ES79" s="96"/>
      <c r="ET79" s="96"/>
      <c r="EU79" s="96"/>
      <c r="EV79" s="96"/>
      <c r="EW79" s="96"/>
      <c r="EX79" s="96"/>
      <c r="EY79" s="96"/>
      <c r="EZ79" s="96"/>
      <c r="FA79" s="96"/>
      <c r="FB79" s="96"/>
      <c r="FC79" s="96"/>
      <c r="FD79" s="96"/>
      <c r="FE79" s="96"/>
      <c r="FF79" s="96"/>
    </row>
    <row r="80" spans="1:162" x14ac:dyDescent="0.25">
      <c r="A80" s="95"/>
      <c r="B80" s="98"/>
      <c r="C80" s="97"/>
      <c r="D80" s="97"/>
      <c r="E80" s="97"/>
      <c r="F80" s="97"/>
      <c r="G80" s="97"/>
      <c r="H80" s="97"/>
      <c r="I80" s="97"/>
      <c r="J80" s="97"/>
      <c r="K80" s="97"/>
      <c r="L80" s="97"/>
      <c r="M80" s="97"/>
      <c r="N80" s="98"/>
      <c r="O80" s="98"/>
      <c r="P80" s="97"/>
      <c r="Q80" s="97"/>
      <c r="R80" s="98"/>
      <c r="S80" s="97"/>
      <c r="T80" s="98"/>
      <c r="U80" s="98"/>
      <c r="V80" s="98"/>
      <c r="W80" s="160"/>
      <c r="X80" s="95"/>
      <c r="Y80" s="98"/>
      <c r="Z80" s="163"/>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c r="EX80" s="96"/>
      <c r="EY80" s="96"/>
      <c r="EZ80" s="96"/>
      <c r="FA80" s="96"/>
      <c r="FB80" s="96"/>
      <c r="FC80" s="96"/>
      <c r="FD80" s="96"/>
      <c r="FE80" s="96"/>
      <c r="FF80" s="96"/>
    </row>
    <row r="81" spans="1:162" x14ac:dyDescent="0.25">
      <c r="A81" s="95"/>
      <c r="B81" s="98"/>
      <c r="C81" s="97"/>
      <c r="D81" s="97"/>
      <c r="E81" s="97"/>
      <c r="F81" s="97"/>
      <c r="G81" s="97"/>
      <c r="H81" s="97"/>
      <c r="I81" s="97"/>
      <c r="J81" s="97"/>
      <c r="K81" s="97"/>
      <c r="L81" s="97"/>
      <c r="M81" s="97"/>
      <c r="N81" s="98"/>
      <c r="O81" s="98"/>
      <c r="P81" s="97"/>
      <c r="Q81" s="97"/>
      <c r="R81" s="98"/>
      <c r="S81" s="97"/>
      <c r="T81" s="98"/>
      <c r="U81" s="98"/>
      <c r="V81" s="98"/>
      <c r="W81" s="160"/>
      <c r="X81" s="95"/>
      <c r="Y81" s="98"/>
      <c r="Z81" s="163"/>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c r="EX81" s="96"/>
      <c r="EY81" s="96"/>
      <c r="EZ81" s="96"/>
      <c r="FA81" s="96"/>
      <c r="FB81" s="96"/>
      <c r="FC81" s="96"/>
      <c r="FD81" s="96"/>
      <c r="FE81" s="96"/>
      <c r="FF81" s="96"/>
    </row>
    <row r="82" spans="1:162" x14ac:dyDescent="0.25">
      <c r="A82" s="95"/>
      <c r="B82" s="98"/>
      <c r="C82" s="97"/>
      <c r="D82" s="97"/>
      <c r="E82" s="97"/>
      <c r="F82" s="97"/>
      <c r="G82" s="97"/>
      <c r="H82" s="97"/>
      <c r="I82" s="97"/>
      <c r="J82" s="97"/>
      <c r="K82" s="97"/>
      <c r="L82" s="97"/>
      <c r="M82" s="97"/>
      <c r="N82" s="98"/>
      <c r="O82" s="98"/>
      <c r="P82" s="97"/>
      <c r="Q82" s="97"/>
      <c r="R82" s="98"/>
      <c r="S82" s="97"/>
      <c r="T82" s="98"/>
      <c r="U82" s="98"/>
      <c r="V82" s="98"/>
      <c r="W82" s="160"/>
      <c r="X82" s="95"/>
      <c r="Y82" s="98"/>
      <c r="Z82" s="163"/>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c r="EJ82" s="96"/>
      <c r="EK82" s="96"/>
      <c r="EL82" s="96"/>
      <c r="EM82" s="96"/>
      <c r="EN82" s="96"/>
      <c r="EO82" s="96"/>
      <c r="EP82" s="96"/>
      <c r="EQ82" s="96"/>
      <c r="ER82" s="96"/>
      <c r="ES82" s="96"/>
      <c r="ET82" s="96"/>
      <c r="EU82" s="96"/>
      <c r="EV82" s="96"/>
      <c r="EW82" s="96"/>
      <c r="EX82" s="96"/>
      <c r="EY82" s="96"/>
      <c r="EZ82" s="96"/>
      <c r="FA82" s="96"/>
      <c r="FB82" s="96"/>
      <c r="FC82" s="96"/>
      <c r="FD82" s="96"/>
      <c r="FE82" s="96"/>
      <c r="FF82" s="96"/>
    </row>
    <row r="83" spans="1:162" x14ac:dyDescent="0.25">
      <c r="A83" s="95"/>
      <c r="B83" s="98"/>
      <c r="C83" s="97"/>
      <c r="D83" s="97"/>
      <c r="E83" s="97"/>
      <c r="F83" s="97"/>
      <c r="G83" s="97"/>
      <c r="H83" s="97"/>
      <c r="I83" s="97"/>
      <c r="J83" s="97"/>
      <c r="K83" s="97"/>
      <c r="L83" s="97"/>
      <c r="M83" s="97"/>
      <c r="N83" s="98"/>
      <c r="O83" s="98"/>
      <c r="P83" s="97"/>
      <c r="Q83" s="97"/>
      <c r="R83" s="98"/>
      <c r="S83" s="97"/>
      <c r="T83" s="98"/>
      <c r="U83" s="98"/>
      <c r="V83" s="98"/>
      <c r="W83" s="160"/>
      <c r="X83" s="95"/>
      <c r="Y83" s="98"/>
      <c r="Z83" s="163"/>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c r="EX83" s="96"/>
      <c r="EY83" s="96"/>
      <c r="EZ83" s="96"/>
      <c r="FA83" s="96"/>
      <c r="FB83" s="96"/>
      <c r="FC83" s="96"/>
      <c r="FD83" s="96"/>
      <c r="FE83" s="96"/>
      <c r="FF83" s="96"/>
    </row>
    <row r="84" spans="1:162" x14ac:dyDescent="0.25">
      <c r="A84" s="95"/>
      <c r="B84" s="98"/>
      <c r="C84" s="97"/>
      <c r="D84" s="97"/>
      <c r="E84" s="97"/>
      <c r="F84" s="97"/>
      <c r="G84" s="97"/>
      <c r="H84" s="97"/>
      <c r="I84" s="97"/>
      <c r="J84" s="97"/>
      <c r="K84" s="97"/>
      <c r="L84" s="97"/>
      <c r="M84" s="97"/>
      <c r="N84" s="98"/>
      <c r="O84" s="98"/>
      <c r="P84" s="97"/>
      <c r="Q84" s="97"/>
      <c r="R84" s="98"/>
      <c r="S84" s="97"/>
      <c r="T84" s="98"/>
      <c r="U84" s="98"/>
      <c r="V84" s="98"/>
      <c r="W84" s="160"/>
      <c r="X84" s="95"/>
      <c r="Y84" s="98"/>
      <c r="Z84" s="163"/>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c r="EJ84" s="96"/>
      <c r="EK84" s="96"/>
      <c r="EL84" s="96"/>
      <c r="EM84" s="96"/>
      <c r="EN84" s="96"/>
      <c r="EO84" s="96"/>
      <c r="EP84" s="96"/>
      <c r="EQ84" s="96"/>
      <c r="ER84" s="96"/>
      <c r="ES84" s="96"/>
      <c r="ET84" s="96"/>
      <c r="EU84" s="96"/>
      <c r="EV84" s="96"/>
      <c r="EW84" s="96"/>
      <c r="EX84" s="96"/>
      <c r="EY84" s="96"/>
      <c r="EZ84" s="96"/>
      <c r="FA84" s="96"/>
      <c r="FB84" s="96"/>
      <c r="FC84" s="96"/>
      <c r="FD84" s="96"/>
      <c r="FE84" s="96"/>
      <c r="FF84" s="96"/>
    </row>
    <row r="85" spans="1:162" x14ac:dyDescent="0.25">
      <c r="A85" s="95"/>
      <c r="B85" s="98"/>
      <c r="C85" s="97"/>
      <c r="D85" s="97"/>
      <c r="E85" s="97"/>
      <c r="F85" s="97"/>
      <c r="G85" s="97"/>
      <c r="H85" s="97"/>
      <c r="I85" s="97"/>
      <c r="J85" s="97"/>
      <c r="K85" s="97"/>
      <c r="L85" s="97"/>
      <c r="M85" s="97"/>
      <c r="N85" s="98"/>
      <c r="O85" s="98"/>
      <c r="P85" s="97"/>
      <c r="Q85" s="97"/>
      <c r="R85" s="98"/>
      <c r="S85" s="97"/>
      <c r="T85" s="98"/>
      <c r="U85" s="98"/>
      <c r="V85" s="98"/>
      <c r="W85" s="160"/>
      <c r="X85" s="95"/>
      <c r="Y85" s="98"/>
      <c r="Z85" s="163"/>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c r="EJ85" s="96"/>
      <c r="EK85" s="96"/>
      <c r="EL85" s="96"/>
      <c r="EM85" s="96"/>
      <c r="EN85" s="96"/>
      <c r="EO85" s="96"/>
      <c r="EP85" s="96"/>
      <c r="EQ85" s="96"/>
      <c r="ER85" s="96"/>
      <c r="ES85" s="96"/>
      <c r="ET85" s="96"/>
      <c r="EU85" s="96"/>
      <c r="EV85" s="96"/>
      <c r="EW85" s="96"/>
      <c r="EX85" s="96"/>
      <c r="EY85" s="96"/>
      <c r="EZ85" s="96"/>
      <c r="FA85" s="96"/>
      <c r="FB85" s="96"/>
      <c r="FC85" s="96"/>
      <c r="FD85" s="96"/>
      <c r="FE85" s="96"/>
      <c r="FF85" s="96"/>
    </row>
    <row r="86" spans="1:162" x14ac:dyDescent="0.25">
      <c r="A86" s="95"/>
      <c r="B86" s="98"/>
      <c r="C86" s="97"/>
      <c r="D86" s="97"/>
      <c r="E86" s="97"/>
      <c r="F86" s="97"/>
      <c r="G86" s="97"/>
      <c r="H86" s="97"/>
      <c r="I86" s="97"/>
      <c r="J86" s="97"/>
      <c r="K86" s="97"/>
      <c r="L86" s="97"/>
      <c r="M86" s="97"/>
      <c r="N86" s="98"/>
      <c r="O86" s="98"/>
      <c r="P86" s="97"/>
      <c r="Q86" s="97"/>
      <c r="R86" s="98"/>
      <c r="S86" s="97"/>
      <c r="T86" s="98"/>
      <c r="U86" s="98"/>
      <c r="V86" s="98"/>
      <c r="W86" s="160"/>
      <c r="X86" s="95"/>
      <c r="Y86" s="98"/>
      <c r="Z86" s="163"/>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c r="EJ86" s="96"/>
      <c r="EK86" s="96"/>
      <c r="EL86" s="96"/>
      <c r="EM86" s="96"/>
      <c r="EN86" s="96"/>
      <c r="EO86" s="96"/>
      <c r="EP86" s="96"/>
      <c r="EQ86" s="96"/>
      <c r="ER86" s="96"/>
      <c r="ES86" s="96"/>
      <c r="ET86" s="96"/>
      <c r="EU86" s="96"/>
      <c r="EV86" s="96"/>
      <c r="EW86" s="96"/>
      <c r="EX86" s="96"/>
      <c r="EY86" s="96"/>
      <c r="EZ86" s="96"/>
      <c r="FA86" s="96"/>
      <c r="FB86" s="96"/>
      <c r="FC86" s="96"/>
      <c r="FD86" s="96"/>
      <c r="FE86" s="96"/>
      <c r="FF86" s="96"/>
    </row>
    <row r="87" spans="1:162" x14ac:dyDescent="0.25">
      <c r="A87" s="95"/>
      <c r="B87" s="98"/>
      <c r="C87" s="97"/>
      <c r="D87" s="97"/>
      <c r="E87" s="97"/>
      <c r="F87" s="97"/>
      <c r="G87" s="97"/>
      <c r="H87" s="97"/>
      <c r="I87" s="97"/>
      <c r="J87" s="97"/>
      <c r="K87" s="97"/>
      <c r="L87" s="97"/>
      <c r="M87" s="97"/>
      <c r="N87" s="98"/>
      <c r="O87" s="98"/>
      <c r="P87" s="97"/>
      <c r="Q87" s="97"/>
      <c r="R87" s="98"/>
      <c r="S87" s="97"/>
      <c r="T87" s="98"/>
      <c r="U87" s="98"/>
      <c r="V87" s="98"/>
      <c r="W87" s="160"/>
      <c r="X87" s="95"/>
      <c r="Y87" s="98"/>
      <c r="Z87" s="163"/>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row>
    <row r="88" spans="1:162" x14ac:dyDescent="0.25">
      <c r="A88" s="95"/>
      <c r="B88" s="98"/>
      <c r="C88" s="97"/>
      <c r="D88" s="97"/>
      <c r="E88" s="97"/>
      <c r="F88" s="97"/>
      <c r="G88" s="97"/>
      <c r="H88" s="97"/>
      <c r="I88" s="97"/>
      <c r="J88" s="97"/>
      <c r="K88" s="97"/>
      <c r="L88" s="97"/>
      <c r="M88" s="97"/>
      <c r="N88" s="98"/>
      <c r="O88" s="98"/>
      <c r="P88" s="97"/>
      <c r="Q88" s="97"/>
      <c r="R88" s="98"/>
      <c r="S88" s="97"/>
      <c r="T88" s="98"/>
      <c r="U88" s="98"/>
      <c r="V88" s="98"/>
      <c r="W88" s="160"/>
      <c r="X88" s="95"/>
      <c r="Y88" s="98"/>
      <c r="Z88" s="163"/>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row>
    <row r="89" spans="1:162" x14ac:dyDescent="0.25">
      <c r="A89" s="95"/>
      <c r="B89" s="98"/>
      <c r="C89" s="97"/>
      <c r="D89" s="97"/>
      <c r="E89" s="97"/>
      <c r="F89" s="97"/>
      <c r="G89" s="97"/>
      <c r="H89" s="97"/>
      <c r="I89" s="97"/>
      <c r="J89" s="97"/>
      <c r="K89" s="97"/>
      <c r="L89" s="97"/>
      <c r="M89" s="97"/>
      <c r="N89" s="98"/>
      <c r="O89" s="98"/>
      <c r="P89" s="97"/>
      <c r="Q89" s="97"/>
      <c r="R89" s="98"/>
      <c r="S89" s="97"/>
      <c r="T89" s="98"/>
      <c r="U89" s="98"/>
      <c r="V89" s="98"/>
      <c r="W89" s="160"/>
      <c r="X89" s="95"/>
      <c r="Y89" s="98"/>
      <c r="Z89" s="163"/>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c r="FA89" s="96"/>
      <c r="FB89" s="96"/>
      <c r="FC89" s="96"/>
      <c r="FD89" s="96"/>
      <c r="FE89" s="96"/>
      <c r="FF89" s="96"/>
    </row>
    <row r="90" spans="1:162" x14ac:dyDescent="0.25">
      <c r="A90" s="95"/>
      <c r="B90" s="98"/>
      <c r="C90" s="97"/>
      <c r="D90" s="97"/>
      <c r="E90" s="97"/>
      <c r="F90" s="97"/>
      <c r="G90" s="97"/>
      <c r="H90" s="97"/>
      <c r="I90" s="97"/>
      <c r="J90" s="97"/>
      <c r="K90" s="97"/>
      <c r="L90" s="97"/>
      <c r="M90" s="97"/>
      <c r="N90" s="98"/>
      <c r="O90" s="98"/>
      <c r="P90" s="97"/>
      <c r="Q90" s="97"/>
      <c r="R90" s="98"/>
      <c r="S90" s="97"/>
      <c r="T90" s="98"/>
      <c r="U90" s="98"/>
      <c r="V90" s="98"/>
      <c r="W90" s="160"/>
      <c r="X90" s="95"/>
      <c r="Y90" s="98"/>
      <c r="Z90" s="163"/>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row>
    <row r="91" spans="1:162" x14ac:dyDescent="0.25">
      <c r="A91" s="95"/>
      <c r="B91" s="98"/>
      <c r="C91" s="97"/>
      <c r="D91" s="97"/>
      <c r="E91" s="97"/>
      <c r="F91" s="97"/>
      <c r="G91" s="97"/>
      <c r="H91" s="97"/>
      <c r="I91" s="97"/>
      <c r="J91" s="97"/>
      <c r="K91" s="97"/>
      <c r="L91" s="97"/>
      <c r="M91" s="97"/>
      <c r="N91" s="98"/>
      <c r="O91" s="98"/>
      <c r="P91" s="97"/>
      <c r="Q91" s="97"/>
      <c r="R91" s="98"/>
      <c r="S91" s="97"/>
      <c r="T91" s="98"/>
      <c r="U91" s="98"/>
      <c r="V91" s="98"/>
      <c r="W91" s="160"/>
      <c r="X91" s="95"/>
      <c r="Y91" s="98"/>
      <c r="Z91" s="163"/>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c r="FA91" s="96"/>
      <c r="FB91" s="96"/>
      <c r="FC91" s="96"/>
      <c r="FD91" s="96"/>
      <c r="FE91" s="96"/>
      <c r="FF91" s="96"/>
    </row>
    <row r="92" spans="1:162" x14ac:dyDescent="0.25">
      <c r="A92" s="95"/>
      <c r="B92" s="98"/>
      <c r="C92" s="97"/>
      <c r="D92" s="97"/>
      <c r="E92" s="97"/>
      <c r="F92" s="97"/>
      <c r="G92" s="97"/>
      <c r="H92" s="97"/>
      <c r="I92" s="97"/>
      <c r="J92" s="97"/>
      <c r="K92" s="97"/>
      <c r="L92" s="97"/>
      <c r="M92" s="97"/>
      <c r="N92" s="98"/>
      <c r="O92" s="98"/>
      <c r="P92" s="97"/>
      <c r="Q92" s="97"/>
      <c r="R92" s="98"/>
      <c r="S92" s="97"/>
      <c r="T92" s="98"/>
      <c r="U92" s="98"/>
      <c r="V92" s="98"/>
      <c r="W92" s="160"/>
      <c r="X92" s="95"/>
      <c r="Y92" s="98"/>
      <c r="Z92" s="163"/>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c r="FA92" s="96"/>
      <c r="FB92" s="96"/>
      <c r="FC92" s="96"/>
      <c r="FD92" s="96"/>
      <c r="FE92" s="96"/>
      <c r="FF92" s="96"/>
    </row>
    <row r="93" spans="1:162" x14ac:dyDescent="0.25">
      <c r="A93" s="95"/>
      <c r="B93" s="98"/>
      <c r="C93" s="97"/>
      <c r="D93" s="97"/>
      <c r="E93" s="97"/>
      <c r="F93" s="97"/>
      <c r="G93" s="97"/>
      <c r="H93" s="97"/>
      <c r="I93" s="97"/>
      <c r="J93" s="97"/>
      <c r="K93" s="97"/>
      <c r="L93" s="97"/>
      <c r="M93" s="97"/>
      <c r="N93" s="98"/>
      <c r="O93" s="98"/>
      <c r="P93" s="97"/>
      <c r="Q93" s="97"/>
      <c r="R93" s="98"/>
      <c r="S93" s="97"/>
      <c r="T93" s="98"/>
      <c r="U93" s="98"/>
      <c r="V93" s="98"/>
      <c r="W93" s="160"/>
      <c r="X93" s="95"/>
      <c r="Y93" s="98"/>
      <c r="Z93" s="163"/>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c r="FA93" s="96"/>
      <c r="FB93" s="96"/>
      <c r="FC93" s="96"/>
      <c r="FD93" s="96"/>
      <c r="FE93" s="96"/>
      <c r="FF93" s="96"/>
    </row>
    <row r="94" spans="1:162" x14ac:dyDescent="0.25">
      <c r="A94" s="95"/>
      <c r="B94" s="98"/>
      <c r="C94" s="97"/>
      <c r="D94" s="97"/>
      <c r="E94" s="97"/>
      <c r="F94" s="97"/>
      <c r="G94" s="97"/>
      <c r="H94" s="97"/>
      <c r="I94" s="97"/>
      <c r="J94" s="97"/>
      <c r="K94" s="97"/>
      <c r="L94" s="97"/>
      <c r="M94" s="97"/>
      <c r="N94" s="98"/>
      <c r="O94" s="98"/>
      <c r="P94" s="97"/>
      <c r="Q94" s="97"/>
      <c r="R94" s="98"/>
      <c r="S94" s="97"/>
      <c r="T94" s="98"/>
      <c r="U94" s="98"/>
      <c r="V94" s="98"/>
      <c r="W94" s="160"/>
      <c r="X94" s="95"/>
      <c r="Y94" s="98"/>
      <c r="Z94" s="163"/>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c r="EJ94" s="96"/>
      <c r="EK94" s="96"/>
      <c r="EL94" s="96"/>
      <c r="EM94" s="96"/>
      <c r="EN94" s="96"/>
      <c r="EO94" s="96"/>
      <c r="EP94" s="96"/>
      <c r="EQ94" s="96"/>
      <c r="ER94" s="96"/>
      <c r="ES94" s="96"/>
      <c r="ET94" s="96"/>
      <c r="EU94" s="96"/>
      <c r="EV94" s="96"/>
      <c r="EW94" s="96"/>
      <c r="EX94" s="96"/>
      <c r="EY94" s="96"/>
      <c r="EZ94" s="96"/>
      <c r="FA94" s="96"/>
      <c r="FB94" s="96"/>
      <c r="FC94" s="96"/>
      <c r="FD94" s="96"/>
      <c r="FE94" s="96"/>
      <c r="FF94" s="96"/>
    </row>
    <row r="95" spans="1:162" x14ac:dyDescent="0.25">
      <c r="A95" s="95"/>
      <c r="B95" s="98"/>
      <c r="C95" s="97"/>
      <c r="D95" s="97"/>
      <c r="E95" s="97"/>
      <c r="F95" s="97"/>
      <c r="G95" s="97"/>
      <c r="H95" s="97"/>
      <c r="I95" s="97"/>
      <c r="J95" s="97"/>
      <c r="K95" s="97"/>
      <c r="L95" s="97"/>
      <c r="M95" s="97"/>
      <c r="N95" s="98"/>
      <c r="O95" s="98"/>
      <c r="P95" s="97"/>
      <c r="Q95" s="97"/>
      <c r="R95" s="98"/>
      <c r="S95" s="97"/>
      <c r="T95" s="98"/>
      <c r="U95" s="98"/>
      <c r="V95" s="98"/>
      <c r="W95" s="160"/>
      <c r="X95" s="95"/>
      <c r="Y95" s="98"/>
      <c r="Z95" s="163"/>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c r="EJ95" s="96"/>
      <c r="EK95" s="96"/>
      <c r="EL95" s="96"/>
      <c r="EM95" s="96"/>
      <c r="EN95" s="96"/>
      <c r="EO95" s="96"/>
      <c r="EP95" s="96"/>
      <c r="EQ95" s="96"/>
      <c r="ER95" s="96"/>
      <c r="ES95" s="96"/>
      <c r="ET95" s="96"/>
      <c r="EU95" s="96"/>
      <c r="EV95" s="96"/>
      <c r="EW95" s="96"/>
      <c r="EX95" s="96"/>
      <c r="EY95" s="96"/>
      <c r="EZ95" s="96"/>
      <c r="FA95" s="96"/>
      <c r="FB95" s="96"/>
      <c r="FC95" s="96"/>
      <c r="FD95" s="96"/>
      <c r="FE95" s="96"/>
      <c r="FF95" s="96"/>
    </row>
    <row r="96" spans="1:162" x14ac:dyDescent="0.25">
      <c r="A96" s="95"/>
      <c r="B96" s="98"/>
      <c r="C96" s="97"/>
      <c r="D96" s="97"/>
      <c r="E96" s="97"/>
      <c r="F96" s="97"/>
      <c r="G96" s="97"/>
      <c r="H96" s="97"/>
      <c r="I96" s="97"/>
      <c r="J96" s="97"/>
      <c r="K96" s="97"/>
      <c r="L96" s="97"/>
      <c r="M96" s="97"/>
      <c r="N96" s="98"/>
      <c r="O96" s="98"/>
      <c r="P96" s="97"/>
      <c r="Q96" s="97"/>
      <c r="R96" s="98"/>
      <c r="S96" s="97"/>
      <c r="T96" s="98"/>
      <c r="U96" s="98"/>
      <c r="V96" s="98"/>
      <c r="W96" s="160"/>
      <c r="X96" s="95"/>
      <c r="Y96" s="98"/>
      <c r="Z96" s="163"/>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c r="FA96" s="96"/>
      <c r="FB96" s="96"/>
      <c r="FC96" s="96"/>
      <c r="FD96" s="96"/>
      <c r="FE96" s="96"/>
      <c r="FF96" s="96"/>
    </row>
    <row r="97" spans="1:162" x14ac:dyDescent="0.25">
      <c r="A97" s="95"/>
      <c r="B97" s="98"/>
      <c r="C97" s="97"/>
      <c r="D97" s="97"/>
      <c r="E97" s="97"/>
      <c r="F97" s="97"/>
      <c r="G97" s="97"/>
      <c r="H97" s="97"/>
      <c r="I97" s="97"/>
      <c r="J97" s="97"/>
      <c r="K97" s="97"/>
      <c r="L97" s="97"/>
      <c r="M97" s="97"/>
      <c r="N97" s="98"/>
      <c r="O97" s="98"/>
      <c r="P97" s="97"/>
      <c r="Q97" s="97"/>
      <c r="R97" s="98"/>
      <c r="S97" s="97"/>
      <c r="T97" s="98"/>
      <c r="U97" s="98"/>
      <c r="V97" s="98"/>
      <c r="W97" s="160"/>
      <c r="X97" s="95"/>
      <c r="Y97" s="98"/>
      <c r="Z97" s="163"/>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row>
    <row r="98" spans="1:162" x14ac:dyDescent="0.25">
      <c r="A98" s="95"/>
      <c r="B98" s="98"/>
      <c r="C98" s="97"/>
      <c r="D98" s="97"/>
      <c r="E98" s="97"/>
      <c r="F98" s="97"/>
      <c r="G98" s="97"/>
      <c r="H98" s="97"/>
      <c r="I98" s="97"/>
      <c r="J98" s="97"/>
      <c r="K98" s="97"/>
      <c r="L98" s="97"/>
      <c r="M98" s="97"/>
      <c r="N98" s="98"/>
      <c r="O98" s="98"/>
      <c r="P98" s="97"/>
      <c r="Q98" s="97"/>
      <c r="R98" s="98"/>
      <c r="S98" s="97"/>
      <c r="T98" s="98"/>
      <c r="U98" s="98"/>
      <c r="V98" s="98"/>
      <c r="W98" s="160"/>
      <c r="X98" s="95"/>
      <c r="Y98" s="98"/>
      <c r="Z98" s="163"/>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row>
    <row r="99" spans="1:162" x14ac:dyDescent="0.25">
      <c r="A99" s="95"/>
      <c r="B99" s="98"/>
      <c r="C99" s="97"/>
      <c r="D99" s="97"/>
      <c r="E99" s="97"/>
      <c r="F99" s="97"/>
      <c r="G99" s="97"/>
      <c r="H99" s="97"/>
      <c r="I99" s="97"/>
      <c r="J99" s="97"/>
      <c r="K99" s="97"/>
      <c r="L99" s="97"/>
      <c r="M99" s="97"/>
      <c r="N99" s="98"/>
      <c r="O99" s="98"/>
      <c r="P99" s="97"/>
      <c r="Q99" s="97"/>
      <c r="R99" s="98"/>
      <c r="S99" s="97"/>
      <c r="T99" s="98"/>
      <c r="U99" s="98"/>
      <c r="V99" s="98"/>
      <c r="W99" s="160"/>
      <c r="X99" s="95"/>
      <c r="Y99" s="98"/>
      <c r="Z99" s="163"/>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c r="EJ99" s="96"/>
      <c r="EK99" s="96"/>
      <c r="EL99" s="96"/>
      <c r="EM99" s="96"/>
      <c r="EN99" s="96"/>
      <c r="EO99" s="96"/>
      <c r="EP99" s="96"/>
      <c r="EQ99" s="96"/>
      <c r="ER99" s="96"/>
      <c r="ES99" s="96"/>
      <c r="ET99" s="96"/>
      <c r="EU99" s="96"/>
      <c r="EV99" s="96"/>
      <c r="EW99" s="96"/>
      <c r="EX99" s="96"/>
      <c r="EY99" s="96"/>
      <c r="EZ99" s="96"/>
      <c r="FA99" s="96"/>
      <c r="FB99" s="96"/>
      <c r="FC99" s="96"/>
      <c r="FD99" s="96"/>
      <c r="FE99" s="96"/>
      <c r="FF99" s="96"/>
    </row>
    <row r="100" spans="1:162" x14ac:dyDescent="0.25">
      <c r="A100" s="95"/>
      <c r="B100" s="98"/>
      <c r="C100" s="97"/>
      <c r="D100" s="97"/>
      <c r="E100" s="97"/>
      <c r="F100" s="97"/>
      <c r="G100" s="97"/>
      <c r="H100" s="97"/>
      <c r="I100" s="97"/>
      <c r="J100" s="97"/>
      <c r="K100" s="97"/>
      <c r="L100" s="97"/>
      <c r="M100" s="97"/>
      <c r="N100" s="98"/>
      <c r="O100" s="98"/>
      <c r="P100" s="97"/>
      <c r="Q100" s="97"/>
      <c r="R100" s="98"/>
      <c r="S100" s="97"/>
      <c r="T100" s="98"/>
      <c r="U100" s="98"/>
      <c r="V100" s="98"/>
      <c r="W100" s="160"/>
      <c r="X100" s="95"/>
      <c r="Y100" s="98"/>
      <c r="Z100" s="163"/>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c r="EJ100" s="96"/>
      <c r="EK100" s="96"/>
      <c r="EL100" s="96"/>
      <c r="EM100" s="96"/>
      <c r="EN100" s="96"/>
      <c r="EO100" s="96"/>
      <c r="EP100" s="96"/>
      <c r="EQ100" s="96"/>
      <c r="ER100" s="96"/>
      <c r="ES100" s="96"/>
      <c r="ET100" s="96"/>
      <c r="EU100" s="96"/>
      <c r="EV100" s="96"/>
      <c r="EW100" s="96"/>
      <c r="EX100" s="96"/>
      <c r="EY100" s="96"/>
      <c r="EZ100" s="96"/>
      <c r="FA100" s="96"/>
      <c r="FB100" s="96"/>
      <c r="FC100" s="96"/>
      <c r="FD100" s="96"/>
      <c r="FE100" s="96"/>
      <c r="FF100" s="96"/>
    </row>
    <row r="101" spans="1:162" x14ac:dyDescent="0.25">
      <c r="A101" s="95"/>
      <c r="B101" s="98"/>
      <c r="C101" s="97"/>
      <c r="D101" s="97"/>
      <c r="E101" s="97"/>
      <c r="F101" s="97"/>
      <c r="G101" s="97"/>
      <c r="H101" s="97"/>
      <c r="I101" s="97"/>
      <c r="J101" s="97"/>
      <c r="K101" s="97"/>
      <c r="L101" s="97"/>
      <c r="M101" s="97"/>
      <c r="N101" s="98"/>
      <c r="O101" s="98"/>
      <c r="P101" s="97"/>
      <c r="Q101" s="97"/>
      <c r="R101" s="98"/>
      <c r="S101" s="97"/>
      <c r="T101" s="98"/>
      <c r="U101" s="98"/>
      <c r="V101" s="98"/>
      <c r="W101" s="160"/>
      <c r="X101" s="95"/>
      <c r="Y101" s="98"/>
      <c r="Z101" s="163"/>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c r="EJ101" s="96"/>
      <c r="EK101" s="96"/>
      <c r="EL101" s="96"/>
      <c r="EM101" s="96"/>
      <c r="EN101" s="96"/>
      <c r="EO101" s="96"/>
      <c r="EP101" s="96"/>
      <c r="EQ101" s="96"/>
      <c r="ER101" s="96"/>
      <c r="ES101" s="96"/>
      <c r="ET101" s="96"/>
      <c r="EU101" s="96"/>
      <c r="EV101" s="96"/>
      <c r="EW101" s="96"/>
      <c r="EX101" s="96"/>
      <c r="EY101" s="96"/>
      <c r="EZ101" s="96"/>
      <c r="FA101" s="96"/>
      <c r="FB101" s="96"/>
      <c r="FC101" s="96"/>
      <c r="FD101" s="96"/>
      <c r="FE101" s="96"/>
      <c r="FF101" s="96"/>
    </row>
    <row r="102" spans="1:162" x14ac:dyDescent="0.25">
      <c r="A102" s="95"/>
      <c r="B102" s="98"/>
      <c r="C102" s="97"/>
      <c r="D102" s="97"/>
      <c r="E102" s="97"/>
      <c r="F102" s="97"/>
      <c r="G102" s="97"/>
      <c r="H102" s="97"/>
      <c r="I102" s="97"/>
      <c r="J102" s="97"/>
      <c r="K102" s="97"/>
      <c r="L102" s="97"/>
      <c r="M102" s="97"/>
      <c r="N102" s="98"/>
      <c r="O102" s="98"/>
      <c r="P102" s="97"/>
      <c r="Q102" s="97"/>
      <c r="R102" s="98"/>
      <c r="S102" s="97"/>
      <c r="T102" s="98"/>
      <c r="U102" s="98"/>
      <c r="V102" s="98"/>
      <c r="W102" s="160"/>
      <c r="X102" s="95"/>
      <c r="Y102" s="98"/>
      <c r="Z102" s="163"/>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c r="EJ102" s="96"/>
      <c r="EK102" s="96"/>
      <c r="EL102" s="96"/>
      <c r="EM102" s="96"/>
      <c r="EN102" s="96"/>
      <c r="EO102" s="96"/>
      <c r="EP102" s="96"/>
      <c r="EQ102" s="96"/>
      <c r="ER102" s="96"/>
      <c r="ES102" s="96"/>
      <c r="ET102" s="96"/>
      <c r="EU102" s="96"/>
      <c r="EV102" s="96"/>
      <c r="EW102" s="96"/>
      <c r="EX102" s="96"/>
      <c r="EY102" s="96"/>
      <c r="EZ102" s="96"/>
      <c r="FA102" s="96"/>
      <c r="FB102" s="96"/>
      <c r="FC102" s="96"/>
      <c r="FD102" s="96"/>
      <c r="FE102" s="96"/>
      <c r="FF102" s="96"/>
    </row>
    <row r="103" spans="1:162" x14ac:dyDescent="0.25">
      <c r="A103" s="95"/>
      <c r="B103" s="98"/>
      <c r="C103" s="97"/>
      <c r="D103" s="97"/>
      <c r="E103" s="97"/>
      <c r="F103" s="97"/>
      <c r="G103" s="97"/>
      <c r="H103" s="97"/>
      <c r="I103" s="97"/>
      <c r="J103" s="97"/>
      <c r="K103" s="97"/>
      <c r="L103" s="97"/>
      <c r="M103" s="97"/>
      <c r="N103" s="98"/>
      <c r="O103" s="98"/>
      <c r="P103" s="97"/>
      <c r="Q103" s="97"/>
      <c r="R103" s="98"/>
      <c r="S103" s="97"/>
      <c r="T103" s="98"/>
      <c r="U103" s="98"/>
      <c r="V103" s="98"/>
      <c r="W103" s="160"/>
      <c r="X103" s="95"/>
      <c r="Y103" s="98"/>
      <c r="Z103" s="163"/>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c r="EJ103" s="96"/>
      <c r="EK103" s="96"/>
      <c r="EL103" s="96"/>
      <c r="EM103" s="96"/>
      <c r="EN103" s="96"/>
      <c r="EO103" s="96"/>
      <c r="EP103" s="96"/>
      <c r="EQ103" s="96"/>
      <c r="ER103" s="96"/>
      <c r="ES103" s="96"/>
      <c r="ET103" s="96"/>
      <c r="EU103" s="96"/>
      <c r="EV103" s="96"/>
      <c r="EW103" s="96"/>
      <c r="EX103" s="96"/>
      <c r="EY103" s="96"/>
      <c r="EZ103" s="96"/>
      <c r="FA103" s="96"/>
      <c r="FB103" s="96"/>
      <c r="FC103" s="96"/>
      <c r="FD103" s="96"/>
      <c r="FE103" s="96"/>
      <c r="FF103" s="96"/>
    </row>
    <row r="104" spans="1:162" x14ac:dyDescent="0.25">
      <c r="A104" s="95"/>
      <c r="B104" s="98"/>
      <c r="C104" s="97"/>
      <c r="D104" s="97"/>
      <c r="E104" s="97"/>
      <c r="F104" s="97"/>
      <c r="G104" s="97"/>
      <c r="H104" s="97"/>
      <c r="I104" s="97"/>
      <c r="J104" s="97"/>
      <c r="K104" s="97"/>
      <c r="L104" s="97"/>
      <c r="M104" s="97"/>
      <c r="N104" s="98"/>
      <c r="O104" s="98"/>
      <c r="P104" s="97"/>
      <c r="Q104" s="97"/>
      <c r="R104" s="98"/>
      <c r="S104" s="97"/>
      <c r="T104" s="98"/>
      <c r="U104" s="98"/>
      <c r="V104" s="98"/>
      <c r="W104" s="160"/>
      <c r="X104" s="95"/>
      <c r="Y104" s="98"/>
      <c r="Z104" s="163"/>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row>
    <row r="105" spans="1:162" x14ac:dyDescent="0.25">
      <c r="A105" s="95"/>
      <c r="B105" s="98"/>
      <c r="C105" s="97"/>
      <c r="D105" s="97"/>
      <c r="E105" s="97"/>
      <c r="F105" s="97"/>
      <c r="G105" s="97"/>
      <c r="H105" s="97"/>
      <c r="I105" s="97"/>
      <c r="J105" s="97"/>
      <c r="K105" s="97"/>
      <c r="L105" s="97"/>
      <c r="M105" s="97"/>
      <c r="N105" s="98"/>
      <c r="O105" s="98"/>
      <c r="P105" s="97"/>
      <c r="Q105" s="97"/>
      <c r="R105" s="98"/>
      <c r="S105" s="97"/>
      <c r="T105" s="98"/>
      <c r="U105" s="98"/>
      <c r="V105" s="98"/>
      <c r="W105" s="160"/>
      <c r="X105" s="95"/>
      <c r="Y105" s="98"/>
      <c r="Z105" s="163"/>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c r="EJ105" s="96"/>
      <c r="EK105" s="96"/>
      <c r="EL105" s="96"/>
      <c r="EM105" s="96"/>
      <c r="EN105" s="96"/>
      <c r="EO105" s="96"/>
      <c r="EP105" s="96"/>
      <c r="EQ105" s="96"/>
      <c r="ER105" s="96"/>
      <c r="ES105" s="96"/>
      <c r="ET105" s="96"/>
      <c r="EU105" s="96"/>
      <c r="EV105" s="96"/>
      <c r="EW105" s="96"/>
      <c r="EX105" s="96"/>
      <c r="EY105" s="96"/>
      <c r="EZ105" s="96"/>
      <c r="FA105" s="96"/>
      <c r="FB105" s="96"/>
      <c r="FC105" s="96"/>
      <c r="FD105" s="96"/>
      <c r="FE105" s="96"/>
      <c r="FF105" s="96"/>
    </row>
    <row r="106" spans="1:162" x14ac:dyDescent="0.25">
      <c r="A106" s="95"/>
      <c r="B106" s="98"/>
      <c r="C106" s="97"/>
      <c r="D106" s="97"/>
      <c r="E106" s="97"/>
      <c r="F106" s="97"/>
      <c r="G106" s="97"/>
      <c r="H106" s="97"/>
      <c r="I106" s="97"/>
      <c r="J106" s="97"/>
      <c r="K106" s="97"/>
      <c r="L106" s="97"/>
      <c r="M106" s="97"/>
      <c r="N106" s="98"/>
      <c r="O106" s="98"/>
      <c r="P106" s="97"/>
      <c r="Q106" s="97"/>
      <c r="R106" s="98"/>
      <c r="S106" s="97"/>
      <c r="T106" s="98"/>
      <c r="U106" s="98"/>
      <c r="V106" s="98"/>
      <c r="W106" s="160"/>
      <c r="X106" s="95"/>
      <c r="Y106" s="98"/>
      <c r="Z106" s="163"/>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96"/>
      <c r="EK106" s="96"/>
      <c r="EL106" s="96"/>
      <c r="EM106" s="96"/>
      <c r="EN106" s="96"/>
      <c r="EO106" s="96"/>
      <c r="EP106" s="96"/>
      <c r="EQ106" s="96"/>
      <c r="ER106" s="96"/>
      <c r="ES106" s="96"/>
      <c r="ET106" s="96"/>
      <c r="EU106" s="96"/>
      <c r="EV106" s="96"/>
      <c r="EW106" s="96"/>
      <c r="EX106" s="96"/>
      <c r="EY106" s="96"/>
      <c r="EZ106" s="96"/>
      <c r="FA106" s="96"/>
      <c r="FB106" s="96"/>
      <c r="FC106" s="96"/>
      <c r="FD106" s="96"/>
      <c r="FE106" s="96"/>
      <c r="FF106" s="96"/>
    </row>
    <row r="107" spans="1:162" x14ac:dyDescent="0.25">
      <c r="A107" s="95"/>
      <c r="B107" s="98"/>
      <c r="C107" s="97"/>
      <c r="D107" s="97"/>
      <c r="E107" s="97"/>
      <c r="F107" s="97"/>
      <c r="G107" s="97"/>
      <c r="H107" s="97"/>
      <c r="I107" s="97"/>
      <c r="J107" s="97"/>
      <c r="K107" s="97"/>
      <c r="L107" s="97"/>
      <c r="M107" s="97"/>
      <c r="N107" s="98"/>
      <c r="O107" s="98"/>
      <c r="P107" s="97"/>
      <c r="Q107" s="97"/>
      <c r="R107" s="98"/>
      <c r="S107" s="97"/>
      <c r="T107" s="98"/>
      <c r="U107" s="98"/>
      <c r="V107" s="98"/>
      <c r="W107" s="160"/>
      <c r="X107" s="95"/>
      <c r="Y107" s="98"/>
      <c r="Z107" s="163"/>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96"/>
      <c r="EK107" s="96"/>
      <c r="EL107" s="96"/>
      <c r="EM107" s="96"/>
      <c r="EN107" s="96"/>
      <c r="EO107" s="96"/>
      <c r="EP107" s="96"/>
      <c r="EQ107" s="96"/>
      <c r="ER107" s="96"/>
      <c r="ES107" s="96"/>
      <c r="ET107" s="96"/>
      <c r="EU107" s="96"/>
      <c r="EV107" s="96"/>
      <c r="EW107" s="96"/>
      <c r="EX107" s="96"/>
      <c r="EY107" s="96"/>
      <c r="EZ107" s="96"/>
      <c r="FA107" s="96"/>
      <c r="FB107" s="96"/>
      <c r="FC107" s="96"/>
      <c r="FD107" s="96"/>
      <c r="FE107" s="96"/>
      <c r="FF107" s="96"/>
    </row>
    <row r="108" spans="1:162" x14ac:dyDescent="0.25">
      <c r="A108" s="95"/>
      <c r="B108" s="98"/>
      <c r="C108" s="97"/>
      <c r="D108" s="97"/>
      <c r="E108" s="97"/>
      <c r="F108" s="97"/>
      <c r="G108" s="97"/>
      <c r="H108" s="97"/>
      <c r="I108" s="97"/>
      <c r="J108" s="97"/>
      <c r="K108" s="97"/>
      <c r="L108" s="97"/>
      <c r="M108" s="97"/>
      <c r="N108" s="98"/>
      <c r="O108" s="98"/>
      <c r="P108" s="97"/>
      <c r="Q108" s="97"/>
      <c r="R108" s="98"/>
      <c r="S108" s="97"/>
      <c r="T108" s="98"/>
      <c r="U108" s="98"/>
      <c r="V108" s="98"/>
      <c r="W108" s="160"/>
      <c r="X108" s="95"/>
      <c r="Y108" s="98"/>
      <c r="Z108" s="163"/>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96"/>
      <c r="EK108" s="96"/>
      <c r="EL108" s="96"/>
      <c r="EM108" s="96"/>
      <c r="EN108" s="96"/>
      <c r="EO108" s="96"/>
      <c r="EP108" s="96"/>
      <c r="EQ108" s="96"/>
      <c r="ER108" s="96"/>
      <c r="ES108" s="96"/>
      <c r="ET108" s="96"/>
      <c r="EU108" s="96"/>
      <c r="EV108" s="96"/>
      <c r="EW108" s="96"/>
      <c r="EX108" s="96"/>
      <c r="EY108" s="96"/>
      <c r="EZ108" s="96"/>
      <c r="FA108" s="96"/>
      <c r="FB108" s="96"/>
      <c r="FC108" s="96"/>
      <c r="FD108" s="96"/>
      <c r="FE108" s="96"/>
      <c r="FF108" s="96"/>
    </row>
    <row r="109" spans="1:162" x14ac:dyDescent="0.25">
      <c r="A109" s="95"/>
      <c r="B109" s="98"/>
      <c r="C109" s="97"/>
      <c r="D109" s="97"/>
      <c r="E109" s="97"/>
      <c r="F109" s="97"/>
      <c r="G109" s="97"/>
      <c r="H109" s="97"/>
      <c r="I109" s="97"/>
      <c r="J109" s="97"/>
      <c r="K109" s="97"/>
      <c r="L109" s="97"/>
      <c r="M109" s="97"/>
      <c r="N109" s="98"/>
      <c r="O109" s="98"/>
      <c r="P109" s="97"/>
      <c r="Q109" s="97"/>
      <c r="R109" s="98"/>
      <c r="S109" s="97"/>
      <c r="T109" s="98"/>
      <c r="U109" s="98"/>
      <c r="V109" s="98"/>
      <c r="W109" s="160"/>
      <c r="X109" s="95"/>
      <c r="Y109" s="98"/>
      <c r="Z109" s="163"/>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c r="FA109" s="96"/>
      <c r="FB109" s="96"/>
      <c r="FC109" s="96"/>
      <c r="FD109" s="96"/>
      <c r="FE109" s="96"/>
      <c r="FF109" s="96"/>
    </row>
    <row r="110" spans="1:162" x14ac:dyDescent="0.25">
      <c r="A110" s="95"/>
      <c r="B110" s="98"/>
      <c r="C110" s="97"/>
      <c r="D110" s="97"/>
      <c r="E110" s="97"/>
      <c r="F110" s="97"/>
      <c r="G110" s="97"/>
      <c r="H110" s="97"/>
      <c r="I110" s="97"/>
      <c r="J110" s="97"/>
      <c r="K110" s="97"/>
      <c r="L110" s="97"/>
      <c r="M110" s="97"/>
      <c r="N110" s="98"/>
      <c r="O110" s="98"/>
      <c r="P110" s="97"/>
      <c r="Q110" s="97"/>
      <c r="R110" s="98"/>
      <c r="S110" s="97"/>
      <c r="T110" s="98"/>
      <c r="U110" s="98"/>
      <c r="V110" s="98"/>
      <c r="W110" s="160"/>
      <c r="X110" s="95"/>
      <c r="Y110" s="98"/>
      <c r="Z110" s="163"/>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c r="FA110" s="96"/>
      <c r="FB110" s="96"/>
      <c r="FC110" s="96"/>
      <c r="FD110" s="96"/>
      <c r="FE110" s="96"/>
      <c r="FF110" s="96"/>
    </row>
    <row r="111" spans="1:162" x14ac:dyDescent="0.25">
      <c r="A111" s="95"/>
      <c r="B111" s="98"/>
      <c r="C111" s="97"/>
      <c r="D111" s="97"/>
      <c r="E111" s="97"/>
      <c r="F111" s="97"/>
      <c r="G111" s="97"/>
      <c r="H111" s="97"/>
      <c r="I111" s="97"/>
      <c r="J111" s="97"/>
      <c r="K111" s="97"/>
      <c r="L111" s="97"/>
      <c r="M111" s="97"/>
      <c r="N111" s="98"/>
      <c r="O111" s="98"/>
      <c r="P111" s="97"/>
      <c r="Q111" s="97"/>
      <c r="R111" s="98"/>
      <c r="S111" s="97"/>
      <c r="T111" s="98"/>
      <c r="U111" s="98"/>
      <c r="V111" s="98"/>
      <c r="W111" s="160"/>
      <c r="X111" s="95"/>
      <c r="Y111" s="98"/>
      <c r="Z111" s="163"/>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c r="FA111" s="96"/>
      <c r="FB111" s="96"/>
      <c r="FC111" s="96"/>
      <c r="FD111" s="96"/>
      <c r="FE111" s="96"/>
      <c r="FF111" s="96"/>
    </row>
    <row r="112" spans="1:162" x14ac:dyDescent="0.25">
      <c r="A112" s="95"/>
      <c r="B112" s="98"/>
      <c r="C112" s="97"/>
      <c r="D112" s="97"/>
      <c r="E112" s="97"/>
      <c r="F112" s="97"/>
      <c r="G112" s="97"/>
      <c r="H112" s="97"/>
      <c r="I112" s="97"/>
      <c r="J112" s="97"/>
      <c r="K112" s="97"/>
      <c r="L112" s="97"/>
      <c r="M112" s="97"/>
      <c r="N112" s="98"/>
      <c r="O112" s="98"/>
      <c r="P112" s="97"/>
      <c r="Q112" s="97"/>
      <c r="R112" s="98"/>
      <c r="S112" s="97"/>
      <c r="T112" s="98"/>
      <c r="U112" s="98"/>
      <c r="V112" s="98"/>
      <c r="W112" s="160"/>
      <c r="X112" s="95"/>
      <c r="Y112" s="98"/>
      <c r="Z112" s="163"/>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96"/>
      <c r="EK112" s="96"/>
      <c r="EL112" s="96"/>
      <c r="EM112" s="96"/>
      <c r="EN112" s="96"/>
      <c r="EO112" s="96"/>
      <c r="EP112" s="96"/>
      <c r="EQ112" s="96"/>
      <c r="ER112" s="96"/>
      <c r="ES112" s="96"/>
      <c r="ET112" s="96"/>
      <c r="EU112" s="96"/>
      <c r="EV112" s="96"/>
      <c r="EW112" s="96"/>
      <c r="EX112" s="96"/>
      <c r="EY112" s="96"/>
      <c r="EZ112" s="96"/>
      <c r="FA112" s="96"/>
      <c r="FB112" s="96"/>
      <c r="FC112" s="96"/>
      <c r="FD112" s="96"/>
      <c r="FE112" s="96"/>
      <c r="FF112" s="96"/>
    </row>
    <row r="113" spans="1:162" x14ac:dyDescent="0.25">
      <c r="A113" s="95"/>
      <c r="B113" s="98"/>
      <c r="C113" s="97"/>
      <c r="D113" s="97"/>
      <c r="E113" s="97"/>
      <c r="F113" s="97"/>
      <c r="G113" s="97"/>
      <c r="H113" s="97"/>
      <c r="I113" s="97"/>
      <c r="J113" s="97"/>
      <c r="K113" s="97"/>
      <c r="L113" s="97"/>
      <c r="M113" s="97"/>
      <c r="N113" s="98"/>
      <c r="O113" s="98"/>
      <c r="P113" s="97"/>
      <c r="Q113" s="97"/>
      <c r="R113" s="98"/>
      <c r="S113" s="97"/>
      <c r="T113" s="98"/>
      <c r="U113" s="98"/>
      <c r="V113" s="98"/>
      <c r="W113" s="160"/>
      <c r="X113" s="95"/>
      <c r="Y113" s="98"/>
      <c r="Z113" s="163"/>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row>
    <row r="114" spans="1:162" x14ac:dyDescent="0.25">
      <c r="A114" s="95"/>
      <c r="B114" s="98"/>
      <c r="C114" s="97"/>
      <c r="D114" s="97"/>
      <c r="E114" s="97"/>
      <c r="F114" s="97"/>
      <c r="G114" s="97"/>
      <c r="H114" s="97"/>
      <c r="I114" s="97"/>
      <c r="J114" s="97"/>
      <c r="K114" s="97"/>
      <c r="L114" s="97"/>
      <c r="M114" s="97"/>
      <c r="N114" s="98"/>
      <c r="O114" s="98"/>
      <c r="P114" s="97"/>
      <c r="Q114" s="97"/>
      <c r="R114" s="98"/>
      <c r="S114" s="97"/>
      <c r="T114" s="98"/>
      <c r="U114" s="98"/>
      <c r="V114" s="98"/>
      <c r="W114" s="160"/>
      <c r="X114" s="95"/>
      <c r="Y114" s="98"/>
      <c r="Z114" s="163"/>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row>
    <row r="115" spans="1:162" x14ac:dyDescent="0.25">
      <c r="A115" s="95"/>
      <c r="B115" s="98"/>
      <c r="C115" s="97"/>
      <c r="D115" s="97"/>
      <c r="E115" s="97"/>
      <c r="F115" s="97"/>
      <c r="G115" s="97"/>
      <c r="H115" s="97"/>
      <c r="I115" s="97"/>
      <c r="J115" s="97"/>
      <c r="K115" s="97"/>
      <c r="L115" s="97"/>
      <c r="M115" s="97"/>
      <c r="N115" s="98"/>
      <c r="O115" s="98"/>
      <c r="P115" s="97"/>
      <c r="Q115" s="97"/>
      <c r="R115" s="98"/>
      <c r="S115" s="97"/>
      <c r="T115" s="98"/>
      <c r="U115" s="98"/>
      <c r="V115" s="98"/>
      <c r="W115" s="160"/>
      <c r="X115" s="95"/>
      <c r="Y115" s="98"/>
      <c r="Z115" s="163"/>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96"/>
      <c r="EK115" s="96"/>
      <c r="EL115" s="96"/>
      <c r="EM115" s="96"/>
      <c r="EN115" s="96"/>
      <c r="EO115" s="96"/>
      <c r="EP115" s="96"/>
      <c r="EQ115" s="96"/>
      <c r="ER115" s="96"/>
      <c r="ES115" s="96"/>
      <c r="ET115" s="96"/>
      <c r="EU115" s="96"/>
      <c r="EV115" s="96"/>
      <c r="EW115" s="96"/>
      <c r="EX115" s="96"/>
      <c r="EY115" s="96"/>
      <c r="EZ115" s="96"/>
      <c r="FA115" s="96"/>
      <c r="FB115" s="96"/>
      <c r="FC115" s="96"/>
      <c r="FD115" s="96"/>
      <c r="FE115" s="96"/>
      <c r="FF115" s="96"/>
    </row>
    <row r="116" spans="1:162" x14ac:dyDescent="0.25">
      <c r="A116" s="95"/>
      <c r="B116" s="98"/>
      <c r="C116" s="97"/>
      <c r="D116" s="97"/>
      <c r="E116" s="97"/>
      <c r="F116" s="97"/>
      <c r="G116" s="97"/>
      <c r="H116" s="97"/>
      <c r="I116" s="97"/>
      <c r="J116" s="97"/>
      <c r="K116" s="97"/>
      <c r="L116" s="97"/>
      <c r="M116" s="97"/>
      <c r="N116" s="98"/>
      <c r="O116" s="98"/>
      <c r="P116" s="97"/>
      <c r="Q116" s="97"/>
      <c r="R116" s="98"/>
      <c r="S116" s="97"/>
      <c r="T116" s="98"/>
      <c r="U116" s="98"/>
      <c r="V116" s="98"/>
      <c r="W116" s="160"/>
      <c r="X116" s="95"/>
      <c r="Y116" s="98"/>
      <c r="Z116" s="163"/>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c r="EJ116" s="96"/>
      <c r="EK116" s="96"/>
      <c r="EL116" s="96"/>
      <c r="EM116" s="96"/>
      <c r="EN116" s="96"/>
      <c r="EO116" s="96"/>
      <c r="EP116" s="96"/>
      <c r="EQ116" s="96"/>
      <c r="ER116" s="96"/>
      <c r="ES116" s="96"/>
      <c r="ET116" s="96"/>
      <c r="EU116" s="96"/>
      <c r="EV116" s="96"/>
      <c r="EW116" s="96"/>
      <c r="EX116" s="96"/>
      <c r="EY116" s="96"/>
      <c r="EZ116" s="96"/>
      <c r="FA116" s="96"/>
      <c r="FB116" s="96"/>
      <c r="FC116" s="96"/>
      <c r="FD116" s="96"/>
      <c r="FE116" s="96"/>
      <c r="FF116" s="96"/>
    </row>
    <row r="117" spans="1:162" x14ac:dyDescent="0.25">
      <c r="A117" s="95"/>
      <c r="B117" s="98"/>
      <c r="C117" s="97"/>
      <c r="D117" s="97"/>
      <c r="E117" s="97"/>
      <c r="F117" s="97"/>
      <c r="G117" s="97"/>
      <c r="H117" s="97"/>
      <c r="I117" s="97"/>
      <c r="J117" s="97"/>
      <c r="K117" s="97"/>
      <c r="L117" s="97"/>
      <c r="M117" s="97"/>
      <c r="N117" s="98"/>
      <c r="O117" s="98"/>
      <c r="P117" s="97"/>
      <c r="Q117" s="97"/>
      <c r="R117" s="98"/>
      <c r="S117" s="97"/>
      <c r="T117" s="98"/>
      <c r="U117" s="98"/>
      <c r="V117" s="98"/>
      <c r="W117" s="160"/>
      <c r="X117" s="95"/>
      <c r="Y117" s="98"/>
      <c r="Z117" s="163"/>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c r="EJ117" s="96"/>
      <c r="EK117" s="96"/>
      <c r="EL117" s="96"/>
      <c r="EM117" s="96"/>
      <c r="EN117" s="96"/>
      <c r="EO117" s="96"/>
      <c r="EP117" s="96"/>
      <c r="EQ117" s="96"/>
      <c r="ER117" s="96"/>
      <c r="ES117" s="96"/>
      <c r="ET117" s="96"/>
      <c r="EU117" s="96"/>
      <c r="EV117" s="96"/>
      <c r="EW117" s="96"/>
      <c r="EX117" s="96"/>
      <c r="EY117" s="96"/>
      <c r="EZ117" s="96"/>
      <c r="FA117" s="96"/>
      <c r="FB117" s="96"/>
      <c r="FC117" s="96"/>
      <c r="FD117" s="96"/>
      <c r="FE117" s="96"/>
      <c r="FF117" s="96"/>
    </row>
    <row r="118" spans="1:162" x14ac:dyDescent="0.25">
      <c r="A118" s="95"/>
      <c r="B118" s="98"/>
      <c r="C118" s="97"/>
      <c r="D118" s="97"/>
      <c r="E118" s="97"/>
      <c r="F118" s="97"/>
      <c r="G118" s="97"/>
      <c r="H118" s="97"/>
      <c r="I118" s="97"/>
      <c r="J118" s="97"/>
      <c r="K118" s="97"/>
      <c r="L118" s="97"/>
      <c r="M118" s="97"/>
      <c r="N118" s="98"/>
      <c r="O118" s="98"/>
      <c r="P118" s="97"/>
      <c r="Q118" s="97"/>
      <c r="R118" s="98"/>
      <c r="S118" s="97"/>
      <c r="T118" s="98"/>
      <c r="U118" s="98"/>
      <c r="V118" s="98"/>
      <c r="W118" s="160"/>
      <c r="X118" s="95"/>
      <c r="Y118" s="98"/>
      <c r="Z118" s="163"/>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row>
    <row r="119" spans="1:162" x14ac:dyDescent="0.25">
      <c r="A119" s="95"/>
      <c r="B119" s="98"/>
      <c r="C119" s="97"/>
      <c r="D119" s="97"/>
      <c r="E119" s="97"/>
      <c r="F119" s="97"/>
      <c r="G119" s="97"/>
      <c r="H119" s="97"/>
      <c r="I119" s="97"/>
      <c r="J119" s="97"/>
      <c r="K119" s="97"/>
      <c r="L119" s="97"/>
      <c r="M119" s="97"/>
      <c r="N119" s="98"/>
      <c r="O119" s="98"/>
      <c r="P119" s="97"/>
      <c r="Q119" s="97"/>
      <c r="R119" s="98"/>
      <c r="S119" s="97"/>
      <c r="T119" s="98"/>
      <c r="U119" s="98"/>
      <c r="V119" s="98"/>
      <c r="W119" s="160"/>
      <c r="X119" s="95"/>
      <c r="Y119" s="98"/>
      <c r="Z119" s="163"/>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96"/>
      <c r="EK119" s="96"/>
      <c r="EL119" s="96"/>
      <c r="EM119" s="96"/>
      <c r="EN119" s="96"/>
      <c r="EO119" s="96"/>
      <c r="EP119" s="96"/>
      <c r="EQ119" s="96"/>
      <c r="ER119" s="96"/>
      <c r="ES119" s="96"/>
      <c r="ET119" s="96"/>
      <c r="EU119" s="96"/>
      <c r="EV119" s="96"/>
      <c r="EW119" s="96"/>
      <c r="EX119" s="96"/>
      <c r="EY119" s="96"/>
      <c r="EZ119" s="96"/>
      <c r="FA119" s="96"/>
      <c r="FB119" s="96"/>
      <c r="FC119" s="96"/>
      <c r="FD119" s="96"/>
      <c r="FE119" s="96"/>
      <c r="FF119" s="96"/>
    </row>
    <row r="120" spans="1:162" x14ac:dyDescent="0.25">
      <c r="A120" s="95"/>
      <c r="B120" s="98"/>
      <c r="C120" s="97"/>
      <c r="D120" s="97"/>
      <c r="E120" s="97"/>
      <c r="F120" s="97"/>
      <c r="G120" s="97"/>
      <c r="H120" s="97"/>
      <c r="I120" s="97"/>
      <c r="J120" s="97"/>
      <c r="K120" s="97"/>
      <c r="L120" s="97"/>
      <c r="M120" s="97"/>
      <c r="N120" s="98"/>
      <c r="O120" s="98"/>
      <c r="P120" s="97"/>
      <c r="Q120" s="97"/>
      <c r="R120" s="98"/>
      <c r="S120" s="97"/>
      <c r="T120" s="98"/>
      <c r="U120" s="98"/>
      <c r="V120" s="98"/>
      <c r="W120" s="160"/>
      <c r="X120" s="95"/>
      <c r="Y120" s="98"/>
      <c r="Z120" s="163"/>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c r="EJ120" s="96"/>
      <c r="EK120" s="96"/>
      <c r="EL120" s="96"/>
      <c r="EM120" s="96"/>
      <c r="EN120" s="96"/>
      <c r="EO120" s="96"/>
      <c r="EP120" s="96"/>
      <c r="EQ120" s="96"/>
      <c r="ER120" s="96"/>
      <c r="ES120" s="96"/>
      <c r="ET120" s="96"/>
      <c r="EU120" s="96"/>
      <c r="EV120" s="96"/>
      <c r="EW120" s="96"/>
      <c r="EX120" s="96"/>
      <c r="EY120" s="96"/>
      <c r="EZ120" s="96"/>
      <c r="FA120" s="96"/>
      <c r="FB120" s="96"/>
      <c r="FC120" s="96"/>
      <c r="FD120" s="96"/>
      <c r="FE120" s="96"/>
      <c r="FF120" s="96"/>
    </row>
    <row r="121" spans="1:162" x14ac:dyDescent="0.25">
      <c r="A121" s="95"/>
      <c r="B121" s="98"/>
      <c r="C121" s="97"/>
      <c r="D121" s="97"/>
      <c r="E121" s="97"/>
      <c r="F121" s="97"/>
      <c r="G121" s="97"/>
      <c r="H121" s="97"/>
      <c r="I121" s="97"/>
      <c r="J121" s="97"/>
      <c r="K121" s="97"/>
      <c r="L121" s="97"/>
      <c r="M121" s="97"/>
      <c r="N121" s="98"/>
      <c r="O121" s="98"/>
      <c r="P121" s="97"/>
      <c r="Q121" s="97"/>
      <c r="R121" s="98"/>
      <c r="S121" s="97"/>
      <c r="T121" s="98"/>
      <c r="U121" s="98"/>
      <c r="V121" s="98"/>
      <c r="W121" s="160"/>
      <c r="X121" s="95"/>
      <c r="Y121" s="98"/>
      <c r="Z121" s="163"/>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row>
    <row r="122" spans="1:162" x14ac:dyDescent="0.25">
      <c r="A122" s="95"/>
      <c r="B122" s="98"/>
      <c r="C122" s="97"/>
      <c r="D122" s="97"/>
      <c r="E122" s="97"/>
      <c r="F122" s="97"/>
      <c r="G122" s="97"/>
      <c r="H122" s="97"/>
      <c r="I122" s="97"/>
      <c r="J122" s="97"/>
      <c r="K122" s="97"/>
      <c r="L122" s="97"/>
      <c r="M122" s="97"/>
      <c r="N122" s="98"/>
      <c r="O122" s="98"/>
      <c r="P122" s="97"/>
      <c r="Q122" s="97"/>
      <c r="R122" s="98"/>
      <c r="S122" s="97"/>
      <c r="T122" s="98"/>
      <c r="U122" s="98"/>
      <c r="V122" s="98"/>
      <c r="W122" s="160"/>
      <c r="X122" s="95"/>
      <c r="Y122" s="98"/>
      <c r="Z122" s="163"/>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96"/>
      <c r="EK122" s="96"/>
      <c r="EL122" s="96"/>
      <c r="EM122" s="96"/>
      <c r="EN122" s="96"/>
      <c r="EO122" s="96"/>
      <c r="EP122" s="96"/>
      <c r="EQ122" s="96"/>
      <c r="ER122" s="96"/>
      <c r="ES122" s="96"/>
      <c r="ET122" s="96"/>
      <c r="EU122" s="96"/>
      <c r="EV122" s="96"/>
      <c r="EW122" s="96"/>
      <c r="EX122" s="96"/>
      <c r="EY122" s="96"/>
      <c r="EZ122" s="96"/>
      <c r="FA122" s="96"/>
      <c r="FB122" s="96"/>
      <c r="FC122" s="96"/>
      <c r="FD122" s="96"/>
      <c r="FE122" s="96"/>
      <c r="FF122" s="96"/>
    </row>
    <row r="123" spans="1:162" x14ac:dyDescent="0.25">
      <c r="A123" s="95"/>
      <c r="B123" s="98"/>
      <c r="C123" s="97"/>
      <c r="D123" s="97"/>
      <c r="E123" s="97"/>
      <c r="F123" s="97"/>
      <c r="G123" s="97"/>
      <c r="H123" s="97"/>
      <c r="I123" s="97"/>
      <c r="J123" s="97"/>
      <c r="K123" s="97"/>
      <c r="L123" s="97"/>
      <c r="M123" s="97"/>
      <c r="N123" s="98"/>
      <c r="O123" s="98"/>
      <c r="P123" s="97"/>
      <c r="Q123" s="97"/>
      <c r="R123" s="98"/>
      <c r="S123" s="97"/>
      <c r="T123" s="98"/>
      <c r="U123" s="98"/>
      <c r="V123" s="98"/>
      <c r="W123" s="160"/>
      <c r="X123" s="95"/>
      <c r="Y123" s="98"/>
      <c r="Z123" s="163"/>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c r="EJ123" s="96"/>
      <c r="EK123" s="96"/>
      <c r="EL123" s="96"/>
      <c r="EM123" s="96"/>
      <c r="EN123" s="96"/>
      <c r="EO123" s="96"/>
      <c r="EP123" s="96"/>
      <c r="EQ123" s="96"/>
      <c r="ER123" s="96"/>
      <c r="ES123" s="96"/>
      <c r="ET123" s="96"/>
      <c r="EU123" s="96"/>
      <c r="EV123" s="96"/>
      <c r="EW123" s="96"/>
      <c r="EX123" s="96"/>
      <c r="EY123" s="96"/>
      <c r="EZ123" s="96"/>
      <c r="FA123" s="96"/>
      <c r="FB123" s="96"/>
      <c r="FC123" s="96"/>
      <c r="FD123" s="96"/>
      <c r="FE123" s="96"/>
      <c r="FF123" s="96"/>
    </row>
    <row r="124" spans="1:162" x14ac:dyDescent="0.25">
      <c r="A124" s="95"/>
      <c r="B124" s="98"/>
      <c r="C124" s="97"/>
      <c r="D124" s="97"/>
      <c r="E124" s="97"/>
      <c r="F124" s="97"/>
      <c r="G124" s="97"/>
      <c r="H124" s="97"/>
      <c r="I124" s="97"/>
      <c r="J124" s="97"/>
      <c r="K124" s="97"/>
      <c r="L124" s="97"/>
      <c r="M124" s="97"/>
      <c r="N124" s="98"/>
      <c r="O124" s="98"/>
      <c r="P124" s="97"/>
      <c r="Q124" s="97"/>
      <c r="R124" s="98"/>
      <c r="S124" s="97"/>
      <c r="T124" s="98"/>
      <c r="U124" s="98"/>
      <c r="V124" s="98"/>
      <c r="W124" s="160"/>
      <c r="X124" s="95"/>
      <c r="Y124" s="98"/>
      <c r="Z124" s="163"/>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96"/>
      <c r="EK124" s="96"/>
      <c r="EL124" s="96"/>
      <c r="EM124" s="96"/>
      <c r="EN124" s="96"/>
      <c r="EO124" s="96"/>
      <c r="EP124" s="96"/>
      <c r="EQ124" s="96"/>
      <c r="ER124" s="96"/>
      <c r="ES124" s="96"/>
      <c r="ET124" s="96"/>
      <c r="EU124" s="96"/>
      <c r="EV124" s="96"/>
      <c r="EW124" s="96"/>
      <c r="EX124" s="96"/>
      <c r="EY124" s="96"/>
      <c r="EZ124" s="96"/>
      <c r="FA124" s="96"/>
      <c r="FB124" s="96"/>
      <c r="FC124" s="96"/>
      <c r="FD124" s="96"/>
      <c r="FE124" s="96"/>
      <c r="FF124" s="96"/>
    </row>
    <row r="125" spans="1:162" x14ac:dyDescent="0.25">
      <c r="A125" s="95"/>
      <c r="B125" s="98"/>
      <c r="C125" s="97"/>
      <c r="D125" s="97"/>
      <c r="E125" s="97"/>
      <c r="F125" s="97"/>
      <c r="G125" s="97"/>
      <c r="H125" s="97"/>
      <c r="I125" s="97"/>
      <c r="J125" s="97"/>
      <c r="K125" s="97"/>
      <c r="L125" s="97"/>
      <c r="M125" s="97"/>
      <c r="N125" s="98"/>
      <c r="O125" s="98"/>
      <c r="P125" s="97"/>
      <c r="Q125" s="97"/>
      <c r="R125" s="98"/>
      <c r="S125" s="97"/>
      <c r="T125" s="98"/>
      <c r="U125" s="98"/>
      <c r="V125" s="98"/>
      <c r="W125" s="160"/>
      <c r="X125" s="95"/>
      <c r="Y125" s="98"/>
      <c r="Z125" s="163"/>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c r="EJ125" s="96"/>
      <c r="EK125" s="96"/>
      <c r="EL125" s="96"/>
      <c r="EM125" s="96"/>
      <c r="EN125" s="96"/>
      <c r="EO125" s="96"/>
      <c r="EP125" s="96"/>
      <c r="EQ125" s="96"/>
      <c r="ER125" s="96"/>
      <c r="ES125" s="96"/>
      <c r="ET125" s="96"/>
      <c r="EU125" s="96"/>
      <c r="EV125" s="96"/>
      <c r="EW125" s="96"/>
      <c r="EX125" s="96"/>
      <c r="EY125" s="96"/>
      <c r="EZ125" s="96"/>
      <c r="FA125" s="96"/>
      <c r="FB125" s="96"/>
      <c r="FC125" s="96"/>
      <c r="FD125" s="96"/>
      <c r="FE125" s="96"/>
      <c r="FF125" s="96"/>
    </row>
    <row r="126" spans="1:162" x14ac:dyDescent="0.25">
      <c r="A126" s="95"/>
      <c r="B126" s="98"/>
      <c r="C126" s="97"/>
      <c r="D126" s="97"/>
      <c r="E126" s="97"/>
      <c r="F126" s="97"/>
      <c r="G126" s="97"/>
      <c r="H126" s="97"/>
      <c r="I126" s="97"/>
      <c r="J126" s="97"/>
      <c r="K126" s="97"/>
      <c r="L126" s="97"/>
      <c r="M126" s="97"/>
      <c r="N126" s="98"/>
      <c r="O126" s="98"/>
      <c r="P126" s="97"/>
      <c r="Q126" s="97"/>
      <c r="R126" s="98"/>
      <c r="S126" s="97"/>
      <c r="T126" s="98"/>
      <c r="U126" s="98"/>
      <c r="V126" s="98"/>
      <c r="W126" s="160"/>
      <c r="X126" s="95"/>
      <c r="Y126" s="98"/>
      <c r="Z126" s="163"/>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c r="EJ126" s="96"/>
      <c r="EK126" s="96"/>
      <c r="EL126" s="96"/>
      <c r="EM126" s="96"/>
      <c r="EN126" s="96"/>
      <c r="EO126" s="96"/>
      <c r="EP126" s="96"/>
      <c r="EQ126" s="96"/>
      <c r="ER126" s="96"/>
      <c r="ES126" s="96"/>
      <c r="ET126" s="96"/>
      <c r="EU126" s="96"/>
      <c r="EV126" s="96"/>
      <c r="EW126" s="96"/>
      <c r="EX126" s="96"/>
      <c r="EY126" s="96"/>
      <c r="EZ126" s="96"/>
      <c r="FA126" s="96"/>
      <c r="FB126" s="96"/>
      <c r="FC126" s="96"/>
      <c r="FD126" s="96"/>
      <c r="FE126" s="96"/>
      <c r="FF126" s="96"/>
    </row>
    <row r="127" spans="1:162" x14ac:dyDescent="0.25">
      <c r="A127" s="95"/>
      <c r="B127" s="98"/>
      <c r="C127" s="97"/>
      <c r="D127" s="97"/>
      <c r="E127" s="97"/>
      <c r="F127" s="97"/>
      <c r="G127" s="97"/>
      <c r="H127" s="97"/>
      <c r="I127" s="97"/>
      <c r="J127" s="97"/>
      <c r="K127" s="97"/>
      <c r="L127" s="97"/>
      <c r="M127" s="97"/>
      <c r="N127" s="98"/>
      <c r="O127" s="98"/>
      <c r="P127" s="97"/>
      <c r="Q127" s="97"/>
      <c r="R127" s="98"/>
      <c r="S127" s="97"/>
      <c r="T127" s="98"/>
      <c r="U127" s="98"/>
      <c r="V127" s="98"/>
      <c r="W127" s="160"/>
      <c r="X127" s="95"/>
      <c r="Y127" s="98"/>
      <c r="Z127" s="163"/>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c r="EJ127" s="96"/>
      <c r="EK127" s="96"/>
      <c r="EL127" s="96"/>
      <c r="EM127" s="96"/>
      <c r="EN127" s="96"/>
      <c r="EO127" s="96"/>
      <c r="EP127" s="96"/>
      <c r="EQ127" s="96"/>
      <c r="ER127" s="96"/>
      <c r="ES127" s="96"/>
      <c r="ET127" s="96"/>
      <c r="EU127" s="96"/>
      <c r="EV127" s="96"/>
      <c r="EW127" s="96"/>
      <c r="EX127" s="96"/>
      <c r="EY127" s="96"/>
      <c r="EZ127" s="96"/>
      <c r="FA127" s="96"/>
      <c r="FB127" s="96"/>
      <c r="FC127" s="96"/>
      <c r="FD127" s="96"/>
      <c r="FE127" s="96"/>
      <c r="FF127" s="96"/>
    </row>
    <row r="128" spans="1:162" x14ac:dyDescent="0.25">
      <c r="A128" s="95"/>
      <c r="B128" s="98"/>
      <c r="C128" s="97"/>
      <c r="D128" s="97"/>
      <c r="E128" s="97"/>
      <c r="F128" s="97"/>
      <c r="G128" s="97"/>
      <c r="H128" s="97"/>
      <c r="I128" s="97"/>
      <c r="J128" s="97"/>
      <c r="K128" s="97"/>
      <c r="L128" s="97"/>
      <c r="M128" s="97"/>
      <c r="N128" s="98"/>
      <c r="O128" s="98"/>
      <c r="P128" s="97"/>
      <c r="Q128" s="97"/>
      <c r="R128" s="98"/>
      <c r="S128" s="97"/>
      <c r="T128" s="98"/>
      <c r="U128" s="98"/>
      <c r="V128" s="98"/>
      <c r="W128" s="160"/>
      <c r="X128" s="95"/>
      <c r="Y128" s="98"/>
      <c r="Z128" s="163"/>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c r="FA128" s="96"/>
      <c r="FB128" s="96"/>
      <c r="FC128" s="96"/>
      <c r="FD128" s="96"/>
      <c r="FE128" s="96"/>
      <c r="FF128" s="96"/>
    </row>
    <row r="129" spans="1:162" x14ac:dyDescent="0.25">
      <c r="A129" s="95"/>
      <c r="B129" s="98"/>
      <c r="C129" s="97"/>
      <c r="D129" s="97"/>
      <c r="E129" s="97"/>
      <c r="F129" s="97"/>
      <c r="G129" s="97"/>
      <c r="H129" s="97"/>
      <c r="I129" s="97"/>
      <c r="J129" s="97"/>
      <c r="K129" s="97"/>
      <c r="L129" s="97"/>
      <c r="M129" s="97"/>
      <c r="N129" s="98"/>
      <c r="O129" s="98"/>
      <c r="P129" s="97"/>
      <c r="Q129" s="97"/>
      <c r="R129" s="98"/>
      <c r="S129" s="97"/>
      <c r="T129" s="98"/>
      <c r="U129" s="98"/>
      <c r="V129" s="98"/>
      <c r="W129" s="160"/>
      <c r="X129" s="95"/>
      <c r="Y129" s="98"/>
      <c r="Z129" s="163"/>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c r="EJ129" s="96"/>
      <c r="EK129" s="96"/>
      <c r="EL129" s="96"/>
      <c r="EM129" s="96"/>
      <c r="EN129" s="96"/>
      <c r="EO129" s="96"/>
      <c r="EP129" s="96"/>
      <c r="EQ129" s="96"/>
      <c r="ER129" s="96"/>
      <c r="ES129" s="96"/>
      <c r="ET129" s="96"/>
      <c r="EU129" s="96"/>
      <c r="EV129" s="96"/>
      <c r="EW129" s="96"/>
      <c r="EX129" s="96"/>
      <c r="EY129" s="96"/>
      <c r="EZ129" s="96"/>
      <c r="FA129" s="96"/>
      <c r="FB129" s="96"/>
      <c r="FC129" s="96"/>
      <c r="FD129" s="96"/>
      <c r="FE129" s="96"/>
      <c r="FF129" s="96"/>
    </row>
    <row r="130" spans="1:162" x14ac:dyDescent="0.25">
      <c r="A130" s="95"/>
      <c r="B130" s="98"/>
      <c r="C130" s="97"/>
      <c r="D130" s="97"/>
      <c r="E130" s="97"/>
      <c r="F130" s="97"/>
      <c r="G130" s="97"/>
      <c r="H130" s="97"/>
      <c r="I130" s="97"/>
      <c r="J130" s="97"/>
      <c r="K130" s="97"/>
      <c r="L130" s="97"/>
      <c r="M130" s="97"/>
      <c r="N130" s="98"/>
      <c r="O130" s="98"/>
      <c r="P130" s="97"/>
      <c r="Q130" s="97"/>
      <c r="R130" s="98"/>
      <c r="S130" s="97"/>
      <c r="T130" s="98"/>
      <c r="U130" s="98"/>
      <c r="V130" s="98"/>
      <c r="W130" s="160"/>
      <c r="X130" s="95"/>
      <c r="Y130" s="98"/>
      <c r="Z130" s="163"/>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c r="EJ130" s="96"/>
      <c r="EK130" s="96"/>
      <c r="EL130" s="96"/>
      <c r="EM130" s="96"/>
      <c r="EN130" s="96"/>
      <c r="EO130" s="96"/>
      <c r="EP130" s="96"/>
      <c r="EQ130" s="96"/>
      <c r="ER130" s="96"/>
      <c r="ES130" s="96"/>
      <c r="ET130" s="96"/>
      <c r="EU130" s="96"/>
      <c r="EV130" s="96"/>
      <c r="EW130" s="96"/>
      <c r="EX130" s="96"/>
      <c r="EY130" s="96"/>
      <c r="EZ130" s="96"/>
      <c r="FA130" s="96"/>
      <c r="FB130" s="96"/>
      <c r="FC130" s="96"/>
      <c r="FD130" s="96"/>
      <c r="FE130" s="96"/>
      <c r="FF130" s="96"/>
    </row>
    <row r="131" spans="1:162" x14ac:dyDescent="0.25">
      <c r="A131" s="95"/>
      <c r="B131" s="98"/>
      <c r="C131" s="97"/>
      <c r="D131" s="97"/>
      <c r="E131" s="97"/>
      <c r="F131" s="97"/>
      <c r="G131" s="97"/>
      <c r="H131" s="97"/>
      <c r="I131" s="97"/>
      <c r="J131" s="97"/>
      <c r="K131" s="97"/>
      <c r="L131" s="97"/>
      <c r="M131" s="97"/>
      <c r="N131" s="98"/>
      <c r="O131" s="98"/>
      <c r="P131" s="97"/>
      <c r="Q131" s="97"/>
      <c r="R131" s="98"/>
      <c r="S131" s="97"/>
      <c r="T131" s="98"/>
      <c r="U131" s="98"/>
      <c r="V131" s="98"/>
      <c r="W131" s="160"/>
      <c r="X131" s="95"/>
      <c r="Y131" s="98"/>
      <c r="Z131" s="163"/>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row>
    <row r="132" spans="1:162" x14ac:dyDescent="0.25">
      <c r="A132" s="95"/>
      <c r="B132" s="98"/>
      <c r="C132" s="97"/>
      <c r="D132" s="97"/>
      <c r="E132" s="97"/>
      <c r="F132" s="97"/>
      <c r="G132" s="97"/>
      <c r="H132" s="97"/>
      <c r="I132" s="97"/>
      <c r="J132" s="97"/>
      <c r="K132" s="97"/>
      <c r="L132" s="97"/>
      <c r="M132" s="97"/>
      <c r="N132" s="98"/>
      <c r="O132" s="98"/>
      <c r="P132" s="97"/>
      <c r="Q132" s="97"/>
      <c r="R132" s="98"/>
      <c r="S132" s="97"/>
      <c r="T132" s="98"/>
      <c r="U132" s="98"/>
      <c r="V132" s="98"/>
      <c r="W132" s="160"/>
      <c r="X132" s="95"/>
      <c r="Y132" s="98"/>
      <c r="Z132" s="163"/>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row>
    <row r="133" spans="1:162" x14ac:dyDescent="0.25">
      <c r="A133" s="95"/>
      <c r="B133" s="98"/>
      <c r="C133" s="97"/>
      <c r="D133" s="97"/>
      <c r="E133" s="97"/>
      <c r="F133" s="97"/>
      <c r="G133" s="97"/>
      <c r="H133" s="97"/>
      <c r="I133" s="97"/>
      <c r="J133" s="97"/>
      <c r="K133" s="97"/>
      <c r="L133" s="97"/>
      <c r="M133" s="97"/>
      <c r="N133" s="98"/>
      <c r="O133" s="98"/>
      <c r="P133" s="97"/>
      <c r="Q133" s="97"/>
      <c r="R133" s="98"/>
      <c r="S133" s="97"/>
      <c r="T133" s="98"/>
      <c r="U133" s="98"/>
      <c r="V133" s="98"/>
      <c r="W133" s="160"/>
      <c r="X133" s="95"/>
      <c r="Y133" s="98"/>
      <c r="Z133" s="163"/>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c r="FA133" s="96"/>
      <c r="FB133" s="96"/>
      <c r="FC133" s="96"/>
      <c r="FD133" s="96"/>
      <c r="FE133" s="96"/>
      <c r="FF133" s="96"/>
    </row>
    <row r="134" spans="1:162" x14ac:dyDescent="0.25">
      <c r="A134" s="95"/>
      <c r="B134" s="98"/>
      <c r="C134" s="97"/>
      <c r="D134" s="97"/>
      <c r="E134" s="97"/>
      <c r="F134" s="97"/>
      <c r="G134" s="97"/>
      <c r="H134" s="97"/>
      <c r="I134" s="97"/>
      <c r="J134" s="97"/>
      <c r="K134" s="97"/>
      <c r="L134" s="97"/>
      <c r="M134" s="97"/>
      <c r="N134" s="98"/>
      <c r="O134" s="98"/>
      <c r="P134" s="97"/>
      <c r="Q134" s="97"/>
      <c r="R134" s="98"/>
      <c r="S134" s="97"/>
      <c r="T134" s="98"/>
      <c r="U134" s="98"/>
      <c r="V134" s="98"/>
      <c r="W134" s="160"/>
      <c r="X134" s="95"/>
      <c r="Y134" s="98"/>
      <c r="Z134" s="163"/>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c r="EX134" s="96"/>
      <c r="EY134" s="96"/>
      <c r="EZ134" s="96"/>
      <c r="FA134" s="96"/>
      <c r="FB134" s="96"/>
      <c r="FC134" s="96"/>
      <c r="FD134" s="96"/>
      <c r="FE134" s="96"/>
      <c r="FF134" s="96"/>
    </row>
    <row r="135" spans="1:162" x14ac:dyDescent="0.25">
      <c r="A135" s="95"/>
      <c r="B135" s="98"/>
      <c r="C135" s="97"/>
      <c r="D135" s="97"/>
      <c r="E135" s="97"/>
      <c r="F135" s="97"/>
      <c r="G135" s="97"/>
      <c r="H135" s="97"/>
      <c r="I135" s="97"/>
      <c r="J135" s="97"/>
      <c r="K135" s="97"/>
      <c r="L135" s="97"/>
      <c r="M135" s="97"/>
      <c r="N135" s="98"/>
      <c r="O135" s="98"/>
      <c r="P135" s="97"/>
      <c r="Q135" s="97"/>
      <c r="R135" s="98"/>
      <c r="S135" s="97"/>
      <c r="T135" s="98"/>
      <c r="U135" s="98"/>
      <c r="V135" s="98"/>
      <c r="W135" s="160"/>
      <c r="X135" s="95"/>
      <c r="Y135" s="98"/>
      <c r="Z135" s="163"/>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c r="EJ135" s="96"/>
      <c r="EK135" s="96"/>
      <c r="EL135" s="96"/>
      <c r="EM135" s="96"/>
      <c r="EN135" s="96"/>
      <c r="EO135" s="96"/>
      <c r="EP135" s="96"/>
      <c r="EQ135" s="96"/>
      <c r="ER135" s="96"/>
      <c r="ES135" s="96"/>
      <c r="ET135" s="96"/>
      <c r="EU135" s="96"/>
      <c r="EV135" s="96"/>
      <c r="EW135" s="96"/>
      <c r="EX135" s="96"/>
      <c r="EY135" s="96"/>
      <c r="EZ135" s="96"/>
      <c r="FA135" s="96"/>
      <c r="FB135" s="96"/>
      <c r="FC135" s="96"/>
      <c r="FD135" s="96"/>
      <c r="FE135" s="96"/>
      <c r="FF135" s="96"/>
    </row>
    <row r="136" spans="1:162" x14ac:dyDescent="0.25">
      <c r="A136" s="95"/>
      <c r="B136" s="98"/>
      <c r="C136" s="97"/>
      <c r="D136" s="97"/>
      <c r="E136" s="97"/>
      <c r="F136" s="97"/>
      <c r="G136" s="97"/>
      <c r="H136" s="97"/>
      <c r="I136" s="97"/>
      <c r="J136" s="97"/>
      <c r="K136" s="97"/>
      <c r="L136" s="97"/>
      <c r="M136" s="97"/>
      <c r="N136" s="98"/>
      <c r="O136" s="98"/>
      <c r="P136" s="97"/>
      <c r="Q136" s="97"/>
      <c r="R136" s="98"/>
      <c r="S136" s="97"/>
      <c r="T136" s="98"/>
      <c r="U136" s="98"/>
      <c r="V136" s="98"/>
      <c r="W136" s="160"/>
      <c r="X136" s="95"/>
      <c r="Y136" s="98"/>
      <c r="Z136" s="163"/>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row>
    <row r="137" spans="1:162" x14ac:dyDescent="0.25">
      <c r="A137" s="95"/>
      <c r="B137" s="98"/>
      <c r="C137" s="97"/>
      <c r="D137" s="97"/>
      <c r="E137" s="97"/>
      <c r="F137" s="97"/>
      <c r="G137" s="97"/>
      <c r="H137" s="97"/>
      <c r="I137" s="97"/>
      <c r="J137" s="97"/>
      <c r="K137" s="97"/>
      <c r="L137" s="97"/>
      <c r="M137" s="97"/>
      <c r="N137" s="98"/>
      <c r="O137" s="98"/>
      <c r="P137" s="97"/>
      <c r="Q137" s="97"/>
      <c r="R137" s="98"/>
      <c r="S137" s="97"/>
      <c r="T137" s="98"/>
      <c r="U137" s="98"/>
      <c r="V137" s="98"/>
      <c r="W137" s="160"/>
      <c r="X137" s="95"/>
      <c r="Y137" s="98"/>
      <c r="Z137" s="163"/>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c r="EX137" s="96"/>
      <c r="EY137" s="96"/>
      <c r="EZ137" s="96"/>
      <c r="FA137" s="96"/>
      <c r="FB137" s="96"/>
      <c r="FC137" s="96"/>
      <c r="FD137" s="96"/>
      <c r="FE137" s="96"/>
      <c r="FF137" s="96"/>
    </row>
    <row r="138" spans="1:162" x14ac:dyDescent="0.25">
      <c r="A138" s="95"/>
      <c r="B138" s="98"/>
      <c r="C138" s="97"/>
      <c r="D138" s="97"/>
      <c r="E138" s="97"/>
      <c r="F138" s="97"/>
      <c r="G138" s="97"/>
      <c r="H138" s="97"/>
      <c r="I138" s="97"/>
      <c r="J138" s="97"/>
      <c r="K138" s="97"/>
      <c r="L138" s="97"/>
      <c r="M138" s="97"/>
      <c r="N138" s="98"/>
      <c r="O138" s="98"/>
      <c r="P138" s="97"/>
      <c r="Q138" s="97"/>
      <c r="R138" s="98"/>
      <c r="S138" s="97"/>
      <c r="T138" s="98"/>
      <c r="U138" s="98"/>
      <c r="V138" s="98"/>
      <c r="W138" s="160"/>
      <c r="X138" s="95"/>
      <c r="Y138" s="98"/>
      <c r="Z138" s="163"/>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96"/>
      <c r="EK138" s="96"/>
      <c r="EL138" s="96"/>
      <c r="EM138" s="96"/>
      <c r="EN138" s="96"/>
      <c r="EO138" s="96"/>
      <c r="EP138" s="96"/>
      <c r="EQ138" s="96"/>
      <c r="ER138" s="96"/>
      <c r="ES138" s="96"/>
      <c r="ET138" s="96"/>
      <c r="EU138" s="96"/>
      <c r="EV138" s="96"/>
      <c r="EW138" s="96"/>
      <c r="EX138" s="96"/>
      <c r="EY138" s="96"/>
      <c r="EZ138" s="96"/>
      <c r="FA138" s="96"/>
      <c r="FB138" s="96"/>
      <c r="FC138" s="96"/>
      <c r="FD138" s="96"/>
      <c r="FE138" s="96"/>
      <c r="FF138" s="96"/>
    </row>
    <row r="139" spans="1:162" x14ac:dyDescent="0.25">
      <c r="A139" s="95"/>
      <c r="B139" s="98"/>
      <c r="C139" s="97"/>
      <c r="D139" s="97"/>
      <c r="E139" s="97"/>
      <c r="F139" s="97"/>
      <c r="G139" s="97"/>
      <c r="H139" s="97"/>
      <c r="I139" s="97"/>
      <c r="J139" s="97"/>
      <c r="K139" s="97"/>
      <c r="L139" s="97"/>
      <c r="M139" s="97"/>
      <c r="N139" s="98"/>
      <c r="O139" s="98"/>
      <c r="P139" s="97"/>
      <c r="Q139" s="97"/>
      <c r="R139" s="98"/>
      <c r="S139" s="97"/>
      <c r="T139" s="98"/>
      <c r="U139" s="98"/>
      <c r="V139" s="98"/>
      <c r="W139" s="160"/>
      <c r="X139" s="95"/>
      <c r="Y139" s="98"/>
      <c r="Z139" s="163"/>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c r="EJ139" s="96"/>
      <c r="EK139" s="96"/>
      <c r="EL139" s="96"/>
      <c r="EM139" s="96"/>
      <c r="EN139" s="96"/>
      <c r="EO139" s="96"/>
      <c r="EP139" s="96"/>
      <c r="EQ139" s="96"/>
      <c r="ER139" s="96"/>
      <c r="ES139" s="96"/>
      <c r="ET139" s="96"/>
      <c r="EU139" s="96"/>
      <c r="EV139" s="96"/>
      <c r="EW139" s="96"/>
      <c r="EX139" s="96"/>
      <c r="EY139" s="96"/>
      <c r="EZ139" s="96"/>
      <c r="FA139" s="96"/>
      <c r="FB139" s="96"/>
      <c r="FC139" s="96"/>
      <c r="FD139" s="96"/>
      <c r="FE139" s="96"/>
      <c r="FF139" s="96"/>
    </row>
    <row r="140" spans="1:162" x14ac:dyDescent="0.25">
      <c r="A140" s="95"/>
      <c r="B140" s="98"/>
      <c r="C140" s="97"/>
      <c r="D140" s="97"/>
      <c r="E140" s="97"/>
      <c r="F140" s="97"/>
      <c r="G140" s="97"/>
      <c r="H140" s="97"/>
      <c r="I140" s="97"/>
      <c r="J140" s="97"/>
      <c r="K140" s="97"/>
      <c r="L140" s="97"/>
      <c r="M140" s="97"/>
      <c r="N140" s="98"/>
      <c r="O140" s="98"/>
      <c r="P140" s="97"/>
      <c r="Q140" s="97"/>
      <c r="R140" s="98"/>
      <c r="S140" s="97"/>
      <c r="T140" s="98"/>
      <c r="U140" s="98"/>
      <c r="V140" s="98"/>
      <c r="W140" s="160"/>
      <c r="X140" s="95"/>
      <c r="Y140" s="98"/>
      <c r="Z140" s="163"/>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96"/>
      <c r="EK140" s="96"/>
      <c r="EL140" s="96"/>
      <c r="EM140" s="96"/>
      <c r="EN140" s="96"/>
      <c r="EO140" s="96"/>
      <c r="EP140" s="96"/>
      <c r="EQ140" s="96"/>
      <c r="ER140" s="96"/>
      <c r="ES140" s="96"/>
      <c r="ET140" s="96"/>
      <c r="EU140" s="96"/>
      <c r="EV140" s="96"/>
      <c r="EW140" s="96"/>
      <c r="EX140" s="96"/>
      <c r="EY140" s="96"/>
      <c r="EZ140" s="96"/>
      <c r="FA140" s="96"/>
      <c r="FB140" s="96"/>
      <c r="FC140" s="96"/>
      <c r="FD140" s="96"/>
      <c r="FE140" s="96"/>
      <c r="FF140" s="96"/>
    </row>
    <row r="141" spans="1:162" x14ac:dyDescent="0.25">
      <c r="A141" s="95"/>
      <c r="B141" s="98"/>
      <c r="C141" s="97"/>
      <c r="D141" s="97"/>
      <c r="E141" s="97"/>
      <c r="F141" s="97"/>
      <c r="G141" s="97"/>
      <c r="H141" s="97"/>
      <c r="I141" s="97"/>
      <c r="J141" s="97"/>
      <c r="K141" s="97"/>
      <c r="L141" s="97"/>
      <c r="M141" s="97"/>
      <c r="N141" s="98"/>
      <c r="O141" s="98"/>
      <c r="P141" s="97"/>
      <c r="Q141" s="97"/>
      <c r="R141" s="98"/>
      <c r="S141" s="97"/>
      <c r="T141" s="98"/>
      <c r="U141" s="98"/>
      <c r="V141" s="98"/>
      <c r="W141" s="160"/>
      <c r="X141" s="95"/>
      <c r="Y141" s="98"/>
      <c r="Z141" s="163"/>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c r="FA141" s="96"/>
      <c r="FB141" s="96"/>
      <c r="FC141" s="96"/>
      <c r="FD141" s="96"/>
      <c r="FE141" s="96"/>
      <c r="FF141" s="96"/>
    </row>
    <row r="142" spans="1:162" x14ac:dyDescent="0.25">
      <c r="A142" s="95"/>
      <c r="B142" s="98"/>
      <c r="C142" s="97"/>
      <c r="D142" s="97"/>
      <c r="E142" s="97"/>
      <c r="F142" s="97"/>
      <c r="G142" s="97"/>
      <c r="H142" s="97"/>
      <c r="I142" s="97"/>
      <c r="J142" s="97"/>
      <c r="K142" s="97"/>
      <c r="L142" s="97"/>
      <c r="M142" s="97"/>
      <c r="N142" s="98"/>
      <c r="O142" s="98"/>
      <c r="P142" s="97"/>
      <c r="Q142" s="97"/>
      <c r="R142" s="98"/>
      <c r="S142" s="97"/>
      <c r="T142" s="98"/>
      <c r="U142" s="98"/>
      <c r="V142" s="98"/>
      <c r="W142" s="160"/>
      <c r="X142" s="95"/>
      <c r="Y142" s="98"/>
      <c r="Z142" s="163"/>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c r="FA142" s="96"/>
      <c r="FB142" s="96"/>
      <c r="FC142" s="96"/>
      <c r="FD142" s="96"/>
      <c r="FE142" s="96"/>
      <c r="FF142" s="96"/>
    </row>
    <row r="143" spans="1:162" x14ac:dyDescent="0.25">
      <c r="A143" s="95"/>
      <c r="B143" s="98"/>
      <c r="C143" s="97"/>
      <c r="D143" s="97"/>
      <c r="E143" s="97"/>
      <c r="F143" s="97"/>
      <c r="G143" s="97"/>
      <c r="H143" s="97"/>
      <c r="I143" s="97"/>
      <c r="J143" s="97"/>
      <c r="K143" s="97"/>
      <c r="L143" s="97"/>
      <c r="M143" s="97"/>
      <c r="N143" s="98"/>
      <c r="O143" s="98"/>
      <c r="P143" s="97"/>
      <c r="Q143" s="97"/>
      <c r="R143" s="98"/>
      <c r="S143" s="97"/>
      <c r="T143" s="98"/>
      <c r="U143" s="98"/>
      <c r="V143" s="98"/>
      <c r="W143" s="160"/>
      <c r="X143" s="95"/>
      <c r="Y143" s="98"/>
      <c r="Z143" s="163"/>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c r="EJ143" s="96"/>
      <c r="EK143" s="96"/>
      <c r="EL143" s="96"/>
      <c r="EM143" s="96"/>
      <c r="EN143" s="96"/>
      <c r="EO143" s="96"/>
      <c r="EP143" s="96"/>
      <c r="EQ143" s="96"/>
      <c r="ER143" s="96"/>
      <c r="ES143" s="96"/>
      <c r="ET143" s="96"/>
      <c r="EU143" s="96"/>
      <c r="EV143" s="96"/>
      <c r="EW143" s="96"/>
      <c r="EX143" s="96"/>
      <c r="EY143" s="96"/>
      <c r="EZ143" s="96"/>
      <c r="FA143" s="96"/>
      <c r="FB143" s="96"/>
      <c r="FC143" s="96"/>
      <c r="FD143" s="96"/>
      <c r="FE143" s="96"/>
      <c r="FF143" s="96"/>
    </row>
    <row r="144" spans="1:162" x14ac:dyDescent="0.25">
      <c r="A144" s="95"/>
      <c r="B144" s="98"/>
      <c r="C144" s="97"/>
      <c r="D144" s="97"/>
      <c r="E144" s="97"/>
      <c r="F144" s="97"/>
      <c r="G144" s="97"/>
      <c r="H144" s="97"/>
      <c r="I144" s="97"/>
      <c r="J144" s="97"/>
      <c r="K144" s="97"/>
      <c r="L144" s="97"/>
      <c r="M144" s="97"/>
      <c r="N144" s="98"/>
      <c r="O144" s="98"/>
      <c r="P144" s="97"/>
      <c r="Q144" s="97"/>
      <c r="R144" s="98"/>
      <c r="S144" s="97"/>
      <c r="T144" s="98"/>
      <c r="U144" s="98"/>
      <c r="V144" s="98"/>
      <c r="W144" s="160"/>
      <c r="X144" s="95"/>
      <c r="Y144" s="98"/>
      <c r="Z144" s="163"/>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c r="FA144" s="96"/>
      <c r="FB144" s="96"/>
      <c r="FC144" s="96"/>
      <c r="FD144" s="96"/>
      <c r="FE144" s="96"/>
      <c r="FF144" s="96"/>
    </row>
    <row r="145" spans="1:162" x14ac:dyDescent="0.25">
      <c r="A145" s="95"/>
      <c r="B145" s="98"/>
      <c r="C145" s="97"/>
      <c r="D145" s="97"/>
      <c r="E145" s="97"/>
      <c r="F145" s="97"/>
      <c r="G145" s="97"/>
      <c r="H145" s="97"/>
      <c r="I145" s="97"/>
      <c r="J145" s="97"/>
      <c r="K145" s="97"/>
      <c r="L145" s="97"/>
      <c r="M145" s="97"/>
      <c r="N145" s="98"/>
      <c r="O145" s="98"/>
      <c r="P145" s="97"/>
      <c r="Q145" s="97"/>
      <c r="R145" s="98"/>
      <c r="S145" s="97"/>
      <c r="T145" s="98"/>
      <c r="U145" s="98"/>
      <c r="V145" s="98"/>
      <c r="W145" s="160"/>
      <c r="X145" s="95"/>
      <c r="Y145" s="98"/>
      <c r="Z145" s="163"/>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6"/>
      <c r="DH145" s="96"/>
      <c r="DI145" s="96"/>
      <c r="DJ145" s="96"/>
      <c r="DK145" s="96"/>
      <c r="DL145" s="96"/>
      <c r="DM145" s="96"/>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c r="EJ145" s="96"/>
      <c r="EK145" s="96"/>
      <c r="EL145" s="96"/>
      <c r="EM145" s="96"/>
      <c r="EN145" s="96"/>
      <c r="EO145" s="96"/>
      <c r="EP145" s="96"/>
      <c r="EQ145" s="96"/>
      <c r="ER145" s="96"/>
      <c r="ES145" s="96"/>
      <c r="ET145" s="96"/>
      <c r="EU145" s="96"/>
      <c r="EV145" s="96"/>
      <c r="EW145" s="96"/>
      <c r="EX145" s="96"/>
      <c r="EY145" s="96"/>
      <c r="EZ145" s="96"/>
      <c r="FA145" s="96"/>
      <c r="FB145" s="96"/>
      <c r="FC145" s="96"/>
      <c r="FD145" s="96"/>
      <c r="FE145" s="96"/>
      <c r="FF145" s="96"/>
    </row>
    <row r="146" spans="1:162" x14ac:dyDescent="0.25">
      <c r="A146" s="95"/>
      <c r="B146" s="98"/>
      <c r="C146" s="97"/>
      <c r="D146" s="97"/>
      <c r="E146" s="97"/>
      <c r="F146" s="97"/>
      <c r="G146" s="97"/>
      <c r="H146" s="97"/>
      <c r="I146" s="97"/>
      <c r="J146" s="97"/>
      <c r="K146" s="97"/>
      <c r="L146" s="97"/>
      <c r="M146" s="97"/>
      <c r="N146" s="98"/>
      <c r="O146" s="98"/>
      <c r="P146" s="97"/>
      <c r="Q146" s="97"/>
      <c r="R146" s="98"/>
      <c r="S146" s="97"/>
      <c r="T146" s="98"/>
      <c r="U146" s="98"/>
      <c r="V146" s="98"/>
      <c r="W146" s="160"/>
      <c r="X146" s="95"/>
      <c r="Y146" s="98"/>
      <c r="Z146" s="163"/>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c r="EJ146" s="96"/>
      <c r="EK146" s="96"/>
      <c r="EL146" s="96"/>
      <c r="EM146" s="96"/>
      <c r="EN146" s="96"/>
      <c r="EO146" s="96"/>
      <c r="EP146" s="96"/>
      <c r="EQ146" s="96"/>
      <c r="ER146" s="96"/>
      <c r="ES146" s="96"/>
      <c r="ET146" s="96"/>
      <c r="EU146" s="96"/>
      <c r="EV146" s="96"/>
      <c r="EW146" s="96"/>
      <c r="EX146" s="96"/>
      <c r="EY146" s="96"/>
      <c r="EZ146" s="96"/>
      <c r="FA146" s="96"/>
      <c r="FB146" s="96"/>
      <c r="FC146" s="96"/>
      <c r="FD146" s="96"/>
      <c r="FE146" s="96"/>
      <c r="FF146" s="96"/>
    </row>
    <row r="147" spans="1:162" x14ac:dyDescent="0.25">
      <c r="A147" s="95"/>
      <c r="B147" s="98"/>
      <c r="C147" s="97"/>
      <c r="D147" s="97"/>
      <c r="E147" s="97"/>
      <c r="F147" s="97"/>
      <c r="G147" s="97"/>
      <c r="H147" s="97"/>
      <c r="I147" s="97"/>
      <c r="J147" s="97"/>
      <c r="K147" s="97"/>
      <c r="L147" s="97"/>
      <c r="M147" s="97"/>
      <c r="N147" s="98"/>
      <c r="O147" s="98"/>
      <c r="P147" s="97"/>
      <c r="Q147" s="97"/>
      <c r="R147" s="98"/>
      <c r="S147" s="97"/>
      <c r="T147" s="98"/>
      <c r="U147" s="98"/>
      <c r="V147" s="98"/>
      <c r="W147" s="160"/>
      <c r="X147" s="95"/>
      <c r="Y147" s="98"/>
      <c r="Z147" s="163"/>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row>
    <row r="148" spans="1:162" x14ac:dyDescent="0.25">
      <c r="A148" s="95"/>
      <c r="B148" s="98"/>
      <c r="C148" s="97"/>
      <c r="D148" s="97"/>
      <c r="E148" s="97"/>
      <c r="F148" s="97"/>
      <c r="G148" s="97"/>
      <c r="H148" s="97"/>
      <c r="I148" s="97"/>
      <c r="J148" s="97"/>
      <c r="K148" s="97"/>
      <c r="L148" s="97"/>
      <c r="M148" s="97"/>
      <c r="N148" s="98"/>
      <c r="O148" s="98"/>
      <c r="P148" s="97"/>
      <c r="Q148" s="97"/>
      <c r="R148" s="98"/>
      <c r="S148" s="97"/>
      <c r="T148" s="98"/>
      <c r="U148" s="98"/>
      <c r="V148" s="98"/>
      <c r="W148" s="160"/>
      <c r="X148" s="95"/>
      <c r="Y148" s="98"/>
      <c r="Z148" s="163"/>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c r="CP148" s="96"/>
      <c r="CQ148" s="96"/>
      <c r="CR148" s="96"/>
      <c r="CS148" s="96"/>
      <c r="CT148" s="96"/>
      <c r="CU148" s="96"/>
      <c r="CV148" s="96"/>
      <c r="CW148" s="96"/>
      <c r="CX148" s="96"/>
      <c r="CY148" s="96"/>
      <c r="CZ148" s="96"/>
      <c r="DA148" s="96"/>
      <c r="DB148" s="96"/>
      <c r="DC148" s="96"/>
      <c r="DD148" s="96"/>
      <c r="DE148" s="96"/>
      <c r="DF148" s="96"/>
      <c r="DG148" s="96"/>
      <c r="DH148" s="96"/>
      <c r="DI148" s="96"/>
      <c r="DJ148" s="96"/>
      <c r="DK148" s="96"/>
      <c r="DL148" s="96"/>
      <c r="DM148" s="96"/>
      <c r="DN148" s="96"/>
      <c r="DO148" s="96"/>
      <c r="DP148" s="96"/>
      <c r="DQ148" s="96"/>
      <c r="DR148" s="96"/>
      <c r="DS148" s="96"/>
      <c r="DT148" s="96"/>
      <c r="DU148" s="96"/>
      <c r="DV148" s="96"/>
      <c r="DW148" s="96"/>
      <c r="DX148" s="96"/>
      <c r="DY148" s="96"/>
      <c r="DZ148" s="96"/>
      <c r="EA148" s="96"/>
      <c r="EB148" s="96"/>
      <c r="EC148" s="96"/>
      <c r="ED148" s="96"/>
      <c r="EE148" s="96"/>
      <c r="EF148" s="96"/>
      <c r="EG148" s="96"/>
      <c r="EH148" s="96"/>
      <c r="EI148" s="96"/>
      <c r="EJ148" s="96"/>
      <c r="EK148" s="96"/>
      <c r="EL148" s="96"/>
      <c r="EM148" s="96"/>
      <c r="EN148" s="96"/>
      <c r="EO148" s="96"/>
      <c r="EP148" s="96"/>
      <c r="EQ148" s="96"/>
      <c r="ER148" s="96"/>
      <c r="ES148" s="96"/>
      <c r="ET148" s="96"/>
      <c r="EU148" s="96"/>
      <c r="EV148" s="96"/>
      <c r="EW148" s="96"/>
      <c r="EX148" s="96"/>
      <c r="EY148" s="96"/>
      <c r="EZ148" s="96"/>
      <c r="FA148" s="96"/>
      <c r="FB148" s="96"/>
      <c r="FC148" s="96"/>
      <c r="FD148" s="96"/>
      <c r="FE148" s="96"/>
      <c r="FF148" s="96"/>
    </row>
    <row r="149" spans="1:162" x14ac:dyDescent="0.25">
      <c r="A149" s="95"/>
      <c r="B149" s="98"/>
      <c r="C149" s="97"/>
      <c r="D149" s="97"/>
      <c r="E149" s="97"/>
      <c r="F149" s="97"/>
      <c r="G149" s="97"/>
      <c r="H149" s="97"/>
      <c r="I149" s="97"/>
      <c r="J149" s="97"/>
      <c r="K149" s="97"/>
      <c r="L149" s="97"/>
      <c r="M149" s="97"/>
      <c r="N149" s="98"/>
      <c r="O149" s="98"/>
      <c r="P149" s="97"/>
      <c r="Q149" s="97"/>
      <c r="R149" s="98"/>
      <c r="S149" s="97"/>
      <c r="T149" s="98"/>
      <c r="U149" s="98"/>
      <c r="V149" s="98"/>
      <c r="W149" s="160"/>
      <c r="X149" s="95"/>
      <c r="Y149" s="98"/>
      <c r="Z149" s="163"/>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c r="CP149" s="96"/>
      <c r="CQ149" s="96"/>
      <c r="CR149" s="96"/>
      <c r="CS149" s="96"/>
      <c r="CT149" s="96"/>
      <c r="CU149" s="96"/>
      <c r="CV149" s="96"/>
      <c r="CW149" s="96"/>
      <c r="CX149" s="96"/>
      <c r="CY149" s="96"/>
      <c r="CZ149" s="96"/>
      <c r="DA149" s="96"/>
      <c r="DB149" s="96"/>
      <c r="DC149" s="96"/>
      <c r="DD149" s="96"/>
      <c r="DE149" s="96"/>
      <c r="DF149" s="96"/>
      <c r="DG149" s="96"/>
      <c r="DH149" s="96"/>
      <c r="DI149" s="96"/>
      <c r="DJ149" s="96"/>
      <c r="DK149" s="96"/>
      <c r="DL149" s="96"/>
      <c r="DM149" s="96"/>
      <c r="DN149" s="96"/>
      <c r="DO149" s="96"/>
      <c r="DP149" s="96"/>
      <c r="DQ149" s="96"/>
      <c r="DR149" s="96"/>
      <c r="DS149" s="96"/>
      <c r="DT149" s="96"/>
      <c r="DU149" s="96"/>
      <c r="DV149" s="96"/>
      <c r="DW149" s="96"/>
      <c r="DX149" s="96"/>
      <c r="DY149" s="96"/>
      <c r="DZ149" s="96"/>
      <c r="EA149" s="96"/>
      <c r="EB149" s="96"/>
      <c r="EC149" s="96"/>
      <c r="ED149" s="96"/>
      <c r="EE149" s="96"/>
      <c r="EF149" s="96"/>
      <c r="EG149" s="96"/>
      <c r="EH149" s="96"/>
      <c r="EI149" s="96"/>
      <c r="EJ149" s="96"/>
      <c r="EK149" s="96"/>
      <c r="EL149" s="96"/>
      <c r="EM149" s="96"/>
      <c r="EN149" s="96"/>
      <c r="EO149" s="96"/>
      <c r="EP149" s="96"/>
      <c r="EQ149" s="96"/>
      <c r="ER149" s="96"/>
      <c r="ES149" s="96"/>
      <c r="ET149" s="96"/>
      <c r="EU149" s="96"/>
      <c r="EV149" s="96"/>
      <c r="EW149" s="96"/>
      <c r="EX149" s="96"/>
      <c r="EY149" s="96"/>
      <c r="EZ149" s="96"/>
      <c r="FA149" s="96"/>
      <c r="FB149" s="96"/>
      <c r="FC149" s="96"/>
      <c r="FD149" s="96"/>
      <c r="FE149" s="96"/>
      <c r="FF149" s="96"/>
    </row>
    <row r="150" spans="1:162" x14ac:dyDescent="0.25">
      <c r="A150" s="95"/>
      <c r="B150" s="98"/>
      <c r="C150" s="97"/>
      <c r="D150" s="97"/>
      <c r="E150" s="97"/>
      <c r="F150" s="97"/>
      <c r="G150" s="97"/>
      <c r="H150" s="97"/>
      <c r="I150" s="97"/>
      <c r="J150" s="97"/>
      <c r="K150" s="97"/>
      <c r="L150" s="97"/>
      <c r="M150" s="97"/>
      <c r="N150" s="98"/>
      <c r="O150" s="98"/>
      <c r="P150" s="97"/>
      <c r="Q150" s="97"/>
      <c r="R150" s="98"/>
      <c r="S150" s="97"/>
      <c r="T150" s="98"/>
      <c r="U150" s="98"/>
      <c r="V150" s="98"/>
      <c r="W150" s="160"/>
      <c r="X150" s="95"/>
      <c r="Y150" s="98"/>
      <c r="Z150" s="163"/>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6"/>
      <c r="DH150" s="96"/>
      <c r="DI150" s="96"/>
      <c r="DJ150" s="96"/>
      <c r="DK150" s="96"/>
      <c r="DL150" s="96"/>
      <c r="DM150" s="96"/>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c r="EJ150" s="96"/>
      <c r="EK150" s="96"/>
      <c r="EL150" s="96"/>
      <c r="EM150" s="96"/>
      <c r="EN150" s="96"/>
      <c r="EO150" s="96"/>
      <c r="EP150" s="96"/>
      <c r="EQ150" s="96"/>
      <c r="ER150" s="96"/>
      <c r="ES150" s="96"/>
      <c r="ET150" s="96"/>
      <c r="EU150" s="96"/>
      <c r="EV150" s="96"/>
      <c r="EW150" s="96"/>
      <c r="EX150" s="96"/>
      <c r="EY150" s="96"/>
      <c r="EZ150" s="96"/>
      <c r="FA150" s="96"/>
      <c r="FB150" s="96"/>
      <c r="FC150" s="96"/>
      <c r="FD150" s="96"/>
      <c r="FE150" s="96"/>
      <c r="FF150" s="96"/>
    </row>
    <row r="151" spans="1:162" x14ac:dyDescent="0.25">
      <c r="A151" s="95"/>
      <c r="B151" s="98"/>
      <c r="C151" s="97"/>
      <c r="D151" s="97"/>
      <c r="E151" s="97"/>
      <c r="F151" s="97"/>
      <c r="G151" s="97"/>
      <c r="H151" s="97"/>
      <c r="I151" s="97"/>
      <c r="J151" s="97"/>
      <c r="K151" s="97"/>
      <c r="L151" s="97"/>
      <c r="M151" s="97"/>
      <c r="N151" s="98"/>
      <c r="O151" s="98"/>
      <c r="P151" s="97"/>
      <c r="Q151" s="97"/>
      <c r="R151" s="98"/>
      <c r="S151" s="97"/>
      <c r="T151" s="98"/>
      <c r="U151" s="98"/>
      <c r="V151" s="98"/>
      <c r="W151" s="160"/>
      <c r="X151" s="95"/>
      <c r="Y151" s="98"/>
      <c r="Z151" s="163"/>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c r="EJ151" s="96"/>
      <c r="EK151" s="96"/>
      <c r="EL151" s="96"/>
      <c r="EM151" s="96"/>
      <c r="EN151" s="96"/>
      <c r="EO151" s="96"/>
      <c r="EP151" s="96"/>
      <c r="EQ151" s="96"/>
      <c r="ER151" s="96"/>
      <c r="ES151" s="96"/>
      <c r="ET151" s="96"/>
      <c r="EU151" s="96"/>
      <c r="EV151" s="96"/>
      <c r="EW151" s="96"/>
      <c r="EX151" s="96"/>
      <c r="EY151" s="96"/>
      <c r="EZ151" s="96"/>
      <c r="FA151" s="96"/>
      <c r="FB151" s="96"/>
      <c r="FC151" s="96"/>
      <c r="FD151" s="96"/>
      <c r="FE151" s="96"/>
      <c r="FF151" s="96"/>
    </row>
    <row r="152" spans="1:162" x14ac:dyDescent="0.25">
      <c r="A152" s="95"/>
      <c r="B152" s="98"/>
      <c r="C152" s="97"/>
      <c r="D152" s="97"/>
      <c r="E152" s="97"/>
      <c r="F152" s="97"/>
      <c r="G152" s="97"/>
      <c r="H152" s="97"/>
      <c r="I152" s="97"/>
      <c r="J152" s="97"/>
      <c r="K152" s="97"/>
      <c r="L152" s="97"/>
      <c r="M152" s="97"/>
      <c r="N152" s="98"/>
      <c r="O152" s="98"/>
      <c r="P152" s="97"/>
      <c r="Q152" s="97"/>
      <c r="R152" s="98"/>
      <c r="S152" s="97"/>
      <c r="T152" s="98"/>
      <c r="U152" s="98"/>
      <c r="V152" s="98"/>
      <c r="W152" s="160"/>
      <c r="X152" s="95"/>
      <c r="Y152" s="98"/>
      <c r="Z152" s="163"/>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96"/>
      <c r="EK152" s="96"/>
      <c r="EL152" s="96"/>
      <c r="EM152" s="96"/>
      <c r="EN152" s="96"/>
      <c r="EO152" s="96"/>
      <c r="EP152" s="96"/>
      <c r="EQ152" s="96"/>
      <c r="ER152" s="96"/>
      <c r="ES152" s="96"/>
      <c r="ET152" s="96"/>
      <c r="EU152" s="96"/>
      <c r="EV152" s="96"/>
      <c r="EW152" s="96"/>
      <c r="EX152" s="96"/>
      <c r="EY152" s="96"/>
      <c r="EZ152" s="96"/>
      <c r="FA152" s="96"/>
      <c r="FB152" s="96"/>
      <c r="FC152" s="96"/>
      <c r="FD152" s="96"/>
      <c r="FE152" s="96"/>
      <c r="FF152" s="96"/>
    </row>
    <row r="153" spans="1:162" x14ac:dyDescent="0.25">
      <c r="A153" s="95"/>
      <c r="B153" s="98"/>
      <c r="C153" s="97"/>
      <c r="D153" s="97"/>
      <c r="E153" s="97"/>
      <c r="F153" s="97"/>
      <c r="G153" s="97"/>
      <c r="H153" s="97"/>
      <c r="I153" s="97"/>
      <c r="J153" s="97"/>
      <c r="K153" s="97"/>
      <c r="L153" s="97"/>
      <c r="M153" s="97"/>
      <c r="N153" s="98"/>
      <c r="O153" s="98"/>
      <c r="P153" s="97"/>
      <c r="Q153" s="97"/>
      <c r="R153" s="98"/>
      <c r="S153" s="97"/>
      <c r="T153" s="98"/>
      <c r="U153" s="98"/>
      <c r="V153" s="98"/>
      <c r="W153" s="160"/>
      <c r="X153" s="95"/>
      <c r="Y153" s="98"/>
      <c r="Z153" s="163"/>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c r="EJ153" s="96"/>
      <c r="EK153" s="96"/>
      <c r="EL153" s="96"/>
      <c r="EM153" s="96"/>
      <c r="EN153" s="96"/>
      <c r="EO153" s="96"/>
      <c r="EP153" s="96"/>
      <c r="EQ153" s="96"/>
      <c r="ER153" s="96"/>
      <c r="ES153" s="96"/>
      <c r="ET153" s="96"/>
      <c r="EU153" s="96"/>
      <c r="EV153" s="96"/>
      <c r="EW153" s="96"/>
      <c r="EX153" s="96"/>
      <c r="EY153" s="96"/>
      <c r="EZ153" s="96"/>
      <c r="FA153" s="96"/>
      <c r="FB153" s="96"/>
      <c r="FC153" s="96"/>
      <c r="FD153" s="96"/>
      <c r="FE153" s="96"/>
      <c r="FF153" s="96"/>
    </row>
    <row r="154" spans="1:162" x14ac:dyDescent="0.25">
      <c r="A154" s="95"/>
      <c r="B154" s="98"/>
      <c r="C154" s="97"/>
      <c r="D154" s="97"/>
      <c r="E154" s="97"/>
      <c r="F154" s="97"/>
      <c r="G154" s="97"/>
      <c r="H154" s="97"/>
      <c r="I154" s="97"/>
      <c r="J154" s="97"/>
      <c r="K154" s="97"/>
      <c r="L154" s="97"/>
      <c r="M154" s="97"/>
      <c r="N154" s="98"/>
      <c r="O154" s="98"/>
      <c r="P154" s="97"/>
      <c r="Q154" s="97"/>
      <c r="R154" s="98"/>
      <c r="S154" s="97"/>
      <c r="T154" s="98"/>
      <c r="U154" s="98"/>
      <c r="V154" s="98"/>
      <c r="W154" s="160"/>
      <c r="X154" s="95"/>
      <c r="Y154" s="98"/>
      <c r="Z154" s="163"/>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row>
    <row r="155" spans="1:162" x14ac:dyDescent="0.25">
      <c r="A155" s="95"/>
      <c r="B155" s="98"/>
      <c r="C155" s="97"/>
      <c r="D155" s="97"/>
      <c r="E155" s="97"/>
      <c r="F155" s="97"/>
      <c r="G155" s="97"/>
      <c r="H155" s="97"/>
      <c r="I155" s="97"/>
      <c r="J155" s="97"/>
      <c r="K155" s="97"/>
      <c r="L155" s="97"/>
      <c r="M155" s="97"/>
      <c r="N155" s="98"/>
      <c r="O155" s="98"/>
      <c r="P155" s="97"/>
      <c r="Q155" s="97"/>
      <c r="R155" s="98"/>
      <c r="S155" s="97"/>
      <c r="T155" s="98"/>
      <c r="U155" s="98"/>
      <c r="V155" s="98"/>
      <c r="W155" s="160"/>
      <c r="X155" s="95"/>
      <c r="Y155" s="98"/>
      <c r="Z155" s="163"/>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c r="FA155" s="96"/>
      <c r="FB155" s="96"/>
      <c r="FC155" s="96"/>
      <c r="FD155" s="96"/>
      <c r="FE155" s="96"/>
      <c r="FF155" s="96"/>
    </row>
    <row r="156" spans="1:162" x14ac:dyDescent="0.25">
      <c r="A156" s="95"/>
      <c r="B156" s="98"/>
      <c r="C156" s="97"/>
      <c r="D156" s="97"/>
      <c r="E156" s="97"/>
      <c r="F156" s="97"/>
      <c r="G156" s="97"/>
      <c r="H156" s="97"/>
      <c r="I156" s="97"/>
      <c r="J156" s="97"/>
      <c r="K156" s="97"/>
      <c r="L156" s="97"/>
      <c r="M156" s="97"/>
      <c r="N156" s="98"/>
      <c r="O156" s="98"/>
      <c r="P156" s="97"/>
      <c r="Q156" s="97"/>
      <c r="R156" s="98"/>
      <c r="S156" s="97"/>
      <c r="T156" s="98"/>
      <c r="U156" s="98"/>
      <c r="V156" s="98"/>
      <c r="W156" s="160"/>
      <c r="X156" s="95"/>
      <c r="Y156" s="98"/>
      <c r="Z156" s="163"/>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c r="EJ156" s="96"/>
      <c r="EK156" s="96"/>
      <c r="EL156" s="96"/>
      <c r="EM156" s="96"/>
      <c r="EN156" s="96"/>
      <c r="EO156" s="96"/>
      <c r="EP156" s="96"/>
      <c r="EQ156" s="96"/>
      <c r="ER156" s="96"/>
      <c r="ES156" s="96"/>
      <c r="ET156" s="96"/>
      <c r="EU156" s="96"/>
      <c r="EV156" s="96"/>
      <c r="EW156" s="96"/>
      <c r="EX156" s="96"/>
      <c r="EY156" s="96"/>
      <c r="EZ156" s="96"/>
      <c r="FA156" s="96"/>
      <c r="FB156" s="96"/>
      <c r="FC156" s="96"/>
      <c r="FD156" s="96"/>
      <c r="FE156" s="96"/>
      <c r="FF156" s="96"/>
    </row>
    <row r="157" spans="1:162" x14ac:dyDescent="0.25">
      <c r="A157" s="95"/>
      <c r="B157" s="98"/>
      <c r="C157" s="97"/>
      <c r="D157" s="97"/>
      <c r="E157" s="97"/>
      <c r="F157" s="97"/>
      <c r="G157" s="97"/>
      <c r="H157" s="97"/>
      <c r="I157" s="97"/>
      <c r="J157" s="97"/>
      <c r="K157" s="97"/>
      <c r="L157" s="97"/>
      <c r="M157" s="97"/>
      <c r="N157" s="98"/>
      <c r="O157" s="98"/>
      <c r="P157" s="97"/>
      <c r="Q157" s="97"/>
      <c r="R157" s="98"/>
      <c r="S157" s="97"/>
      <c r="T157" s="98"/>
      <c r="U157" s="98"/>
      <c r="V157" s="98"/>
      <c r="W157" s="160"/>
      <c r="X157" s="95"/>
      <c r="Y157" s="98"/>
      <c r="Z157" s="163"/>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c r="FA157" s="96"/>
      <c r="FB157" s="96"/>
      <c r="FC157" s="96"/>
      <c r="FD157" s="96"/>
      <c r="FE157" s="96"/>
      <c r="FF157" s="96"/>
    </row>
    <row r="158" spans="1:162" x14ac:dyDescent="0.25">
      <c r="A158" s="95"/>
      <c r="B158" s="98"/>
      <c r="C158" s="97"/>
      <c r="D158" s="97"/>
      <c r="E158" s="97"/>
      <c r="F158" s="97"/>
      <c r="G158" s="97"/>
      <c r="H158" s="97"/>
      <c r="I158" s="97"/>
      <c r="J158" s="97"/>
      <c r="K158" s="97"/>
      <c r="L158" s="97"/>
      <c r="M158" s="97"/>
      <c r="N158" s="98"/>
      <c r="O158" s="98"/>
      <c r="P158" s="97"/>
      <c r="Q158" s="97"/>
      <c r="R158" s="98"/>
      <c r="S158" s="97"/>
      <c r="T158" s="98"/>
      <c r="U158" s="98"/>
      <c r="V158" s="98"/>
      <c r="W158" s="160"/>
      <c r="X158" s="95"/>
      <c r="Y158" s="98"/>
      <c r="Z158" s="163"/>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row>
    <row r="159" spans="1:162" x14ac:dyDescent="0.25">
      <c r="A159" s="95"/>
      <c r="B159" s="98"/>
      <c r="C159" s="97"/>
      <c r="D159" s="97"/>
      <c r="E159" s="97"/>
      <c r="F159" s="97"/>
      <c r="G159" s="97"/>
      <c r="H159" s="97"/>
      <c r="I159" s="97"/>
      <c r="J159" s="97"/>
      <c r="K159" s="97"/>
      <c r="L159" s="97"/>
      <c r="M159" s="97"/>
      <c r="N159" s="98"/>
      <c r="O159" s="98"/>
      <c r="P159" s="97"/>
      <c r="Q159" s="97"/>
      <c r="R159" s="98"/>
      <c r="S159" s="97"/>
      <c r="T159" s="98"/>
      <c r="U159" s="98"/>
      <c r="V159" s="98"/>
      <c r="W159" s="160"/>
      <c r="X159" s="95"/>
      <c r="Y159" s="98"/>
      <c r="Z159" s="163"/>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96"/>
      <c r="EK159" s="96"/>
      <c r="EL159" s="96"/>
      <c r="EM159" s="96"/>
      <c r="EN159" s="96"/>
      <c r="EO159" s="96"/>
      <c r="EP159" s="96"/>
      <c r="EQ159" s="96"/>
      <c r="ER159" s="96"/>
      <c r="ES159" s="96"/>
      <c r="ET159" s="96"/>
      <c r="EU159" s="96"/>
      <c r="EV159" s="96"/>
      <c r="EW159" s="96"/>
      <c r="EX159" s="96"/>
      <c r="EY159" s="96"/>
      <c r="EZ159" s="96"/>
      <c r="FA159" s="96"/>
      <c r="FB159" s="96"/>
      <c r="FC159" s="96"/>
      <c r="FD159" s="96"/>
      <c r="FE159" s="96"/>
      <c r="FF159" s="96"/>
    </row>
    <row r="160" spans="1:162" x14ac:dyDescent="0.25">
      <c r="A160" s="95"/>
      <c r="B160" s="98"/>
      <c r="C160" s="97"/>
      <c r="D160" s="97"/>
      <c r="E160" s="97"/>
      <c r="F160" s="97"/>
      <c r="G160" s="97"/>
      <c r="H160" s="97"/>
      <c r="I160" s="97"/>
      <c r="J160" s="97"/>
      <c r="K160" s="97"/>
      <c r="L160" s="97"/>
      <c r="M160" s="97"/>
      <c r="N160" s="98"/>
      <c r="O160" s="98"/>
      <c r="P160" s="97"/>
      <c r="Q160" s="97"/>
      <c r="R160" s="98"/>
      <c r="S160" s="97"/>
      <c r="T160" s="98"/>
      <c r="U160" s="98"/>
      <c r="V160" s="98"/>
      <c r="W160" s="160"/>
      <c r="X160" s="95"/>
      <c r="Y160" s="98"/>
      <c r="Z160" s="163"/>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96"/>
      <c r="EK160" s="96"/>
      <c r="EL160" s="96"/>
      <c r="EM160" s="96"/>
      <c r="EN160" s="96"/>
      <c r="EO160" s="96"/>
      <c r="EP160" s="96"/>
      <c r="EQ160" s="96"/>
      <c r="ER160" s="96"/>
      <c r="ES160" s="96"/>
      <c r="ET160" s="96"/>
      <c r="EU160" s="96"/>
      <c r="EV160" s="96"/>
      <c r="EW160" s="96"/>
      <c r="EX160" s="96"/>
      <c r="EY160" s="96"/>
      <c r="EZ160" s="96"/>
      <c r="FA160" s="96"/>
      <c r="FB160" s="96"/>
      <c r="FC160" s="96"/>
      <c r="FD160" s="96"/>
      <c r="FE160" s="96"/>
      <c r="FF160" s="96"/>
    </row>
    <row r="161" spans="1:162" x14ac:dyDescent="0.25">
      <c r="A161" s="95"/>
      <c r="B161" s="98"/>
      <c r="C161" s="97"/>
      <c r="D161" s="97"/>
      <c r="E161" s="97"/>
      <c r="F161" s="97"/>
      <c r="G161" s="97"/>
      <c r="H161" s="97"/>
      <c r="I161" s="97"/>
      <c r="J161" s="97"/>
      <c r="K161" s="97"/>
      <c r="L161" s="97"/>
      <c r="M161" s="97"/>
      <c r="N161" s="98"/>
      <c r="O161" s="98"/>
      <c r="P161" s="97"/>
      <c r="Q161" s="97"/>
      <c r="R161" s="98"/>
      <c r="S161" s="97"/>
      <c r="T161" s="98"/>
      <c r="U161" s="98"/>
      <c r="V161" s="98"/>
      <c r="W161" s="160"/>
      <c r="X161" s="95"/>
      <c r="Y161" s="98"/>
      <c r="Z161" s="163"/>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c r="EX161" s="96"/>
      <c r="EY161" s="96"/>
      <c r="EZ161" s="96"/>
      <c r="FA161" s="96"/>
      <c r="FB161" s="96"/>
      <c r="FC161" s="96"/>
      <c r="FD161" s="96"/>
      <c r="FE161" s="96"/>
      <c r="FF161" s="96"/>
    </row>
    <row r="162" spans="1:162" x14ac:dyDescent="0.25">
      <c r="A162" s="95"/>
      <c r="B162" s="98"/>
      <c r="C162" s="97"/>
      <c r="D162" s="97"/>
      <c r="E162" s="97"/>
      <c r="F162" s="97"/>
      <c r="G162" s="97"/>
      <c r="H162" s="97"/>
      <c r="I162" s="97"/>
      <c r="J162" s="97"/>
      <c r="K162" s="97"/>
      <c r="L162" s="97"/>
      <c r="M162" s="97"/>
      <c r="N162" s="98"/>
      <c r="O162" s="98"/>
      <c r="P162" s="97"/>
      <c r="Q162" s="97"/>
      <c r="R162" s="98"/>
      <c r="S162" s="97"/>
      <c r="T162" s="98"/>
      <c r="U162" s="98"/>
      <c r="V162" s="98"/>
      <c r="W162" s="160"/>
      <c r="X162" s="95"/>
      <c r="Y162" s="98"/>
      <c r="Z162" s="163"/>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96"/>
      <c r="EK162" s="96"/>
      <c r="EL162" s="96"/>
      <c r="EM162" s="96"/>
      <c r="EN162" s="96"/>
      <c r="EO162" s="96"/>
      <c r="EP162" s="96"/>
      <c r="EQ162" s="96"/>
      <c r="ER162" s="96"/>
      <c r="ES162" s="96"/>
      <c r="ET162" s="96"/>
      <c r="EU162" s="96"/>
      <c r="EV162" s="96"/>
      <c r="EW162" s="96"/>
      <c r="EX162" s="96"/>
      <c r="EY162" s="96"/>
      <c r="EZ162" s="96"/>
      <c r="FA162" s="96"/>
      <c r="FB162" s="96"/>
      <c r="FC162" s="96"/>
      <c r="FD162" s="96"/>
      <c r="FE162" s="96"/>
      <c r="FF162" s="96"/>
    </row>
    <row r="163" spans="1:162" x14ac:dyDescent="0.25">
      <c r="A163" s="95"/>
      <c r="B163" s="98"/>
      <c r="C163" s="97"/>
      <c r="D163" s="97"/>
      <c r="E163" s="97"/>
      <c r="F163" s="97"/>
      <c r="G163" s="97"/>
      <c r="H163" s="97"/>
      <c r="I163" s="97"/>
      <c r="J163" s="97"/>
      <c r="K163" s="97"/>
      <c r="L163" s="97"/>
      <c r="M163" s="97"/>
      <c r="N163" s="98"/>
      <c r="O163" s="98"/>
      <c r="P163" s="97"/>
      <c r="Q163" s="97"/>
      <c r="R163" s="98"/>
      <c r="S163" s="97"/>
      <c r="T163" s="98"/>
      <c r="U163" s="98"/>
      <c r="V163" s="98"/>
      <c r="W163" s="160"/>
      <c r="X163" s="95"/>
      <c r="Y163" s="98"/>
      <c r="Z163" s="163"/>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c r="FA163" s="96"/>
      <c r="FB163" s="96"/>
      <c r="FC163" s="96"/>
      <c r="FD163" s="96"/>
      <c r="FE163" s="96"/>
      <c r="FF163" s="96"/>
    </row>
    <row r="164" spans="1:162" x14ac:dyDescent="0.25">
      <c r="A164" s="95"/>
      <c r="B164" s="98"/>
      <c r="C164" s="97"/>
      <c r="D164" s="97"/>
      <c r="E164" s="97"/>
      <c r="F164" s="97"/>
      <c r="G164" s="97"/>
      <c r="H164" s="97"/>
      <c r="I164" s="97"/>
      <c r="J164" s="97"/>
      <c r="K164" s="97"/>
      <c r="L164" s="97"/>
      <c r="M164" s="97"/>
      <c r="N164" s="98"/>
      <c r="O164" s="98"/>
      <c r="P164" s="97"/>
      <c r="Q164" s="97"/>
      <c r="R164" s="98"/>
      <c r="S164" s="97"/>
      <c r="T164" s="98"/>
      <c r="U164" s="98"/>
      <c r="V164" s="98"/>
      <c r="W164" s="160"/>
      <c r="X164" s="95"/>
      <c r="Y164" s="98"/>
      <c r="Z164" s="163"/>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row>
    <row r="165" spans="1:162" x14ac:dyDescent="0.25">
      <c r="A165" s="95"/>
      <c r="B165" s="98"/>
      <c r="C165" s="97"/>
      <c r="D165" s="97"/>
      <c r="E165" s="97"/>
      <c r="F165" s="97"/>
      <c r="G165" s="97"/>
      <c r="H165" s="97"/>
      <c r="I165" s="97"/>
      <c r="J165" s="97"/>
      <c r="K165" s="97"/>
      <c r="L165" s="97"/>
      <c r="M165" s="97"/>
      <c r="N165" s="98"/>
      <c r="O165" s="98"/>
      <c r="P165" s="97"/>
      <c r="Q165" s="97"/>
      <c r="R165" s="98"/>
      <c r="S165" s="97"/>
      <c r="T165" s="98"/>
      <c r="U165" s="98"/>
      <c r="V165" s="98"/>
      <c r="W165" s="160"/>
      <c r="X165" s="95"/>
      <c r="Y165" s="98"/>
      <c r="Z165" s="163"/>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c r="EX165" s="96"/>
      <c r="EY165" s="96"/>
      <c r="EZ165" s="96"/>
      <c r="FA165" s="96"/>
      <c r="FB165" s="96"/>
      <c r="FC165" s="96"/>
      <c r="FD165" s="96"/>
      <c r="FE165" s="96"/>
      <c r="FF165" s="96"/>
    </row>
    <row r="166" spans="1:162" x14ac:dyDescent="0.25">
      <c r="A166" s="95"/>
      <c r="B166" s="98"/>
      <c r="C166" s="97"/>
      <c r="D166" s="97"/>
      <c r="E166" s="97"/>
      <c r="F166" s="97"/>
      <c r="G166" s="97"/>
      <c r="H166" s="97"/>
      <c r="I166" s="97"/>
      <c r="J166" s="97"/>
      <c r="K166" s="97"/>
      <c r="L166" s="97"/>
      <c r="M166" s="97"/>
      <c r="N166" s="98"/>
      <c r="O166" s="98"/>
      <c r="P166" s="97"/>
      <c r="Q166" s="97"/>
      <c r="R166" s="98"/>
      <c r="S166" s="97"/>
      <c r="T166" s="98"/>
      <c r="U166" s="98"/>
      <c r="V166" s="98"/>
      <c r="W166" s="160"/>
      <c r="X166" s="95"/>
      <c r="Y166" s="98"/>
      <c r="Z166" s="163"/>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c r="FA166" s="96"/>
      <c r="FB166" s="96"/>
      <c r="FC166" s="96"/>
      <c r="FD166" s="96"/>
      <c r="FE166" s="96"/>
      <c r="FF166" s="96"/>
    </row>
    <row r="167" spans="1:162" x14ac:dyDescent="0.25">
      <c r="A167" s="95"/>
      <c r="B167" s="98"/>
      <c r="C167" s="97"/>
      <c r="D167" s="97"/>
      <c r="E167" s="97"/>
      <c r="F167" s="97"/>
      <c r="G167" s="97"/>
      <c r="H167" s="97"/>
      <c r="I167" s="97"/>
      <c r="J167" s="97"/>
      <c r="K167" s="97"/>
      <c r="L167" s="97"/>
      <c r="M167" s="97"/>
      <c r="N167" s="98"/>
      <c r="O167" s="98"/>
      <c r="P167" s="97"/>
      <c r="Q167" s="97"/>
      <c r="R167" s="98"/>
      <c r="S167" s="97"/>
      <c r="T167" s="98"/>
      <c r="U167" s="98"/>
      <c r="V167" s="98"/>
      <c r="W167" s="160"/>
      <c r="X167" s="95"/>
      <c r="Y167" s="98"/>
      <c r="Z167" s="163"/>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c r="EJ167" s="96"/>
      <c r="EK167" s="96"/>
      <c r="EL167" s="96"/>
      <c r="EM167" s="96"/>
      <c r="EN167" s="96"/>
      <c r="EO167" s="96"/>
      <c r="EP167" s="96"/>
      <c r="EQ167" s="96"/>
      <c r="ER167" s="96"/>
      <c r="ES167" s="96"/>
      <c r="ET167" s="96"/>
      <c r="EU167" s="96"/>
      <c r="EV167" s="96"/>
      <c r="EW167" s="96"/>
      <c r="EX167" s="96"/>
      <c r="EY167" s="96"/>
      <c r="EZ167" s="96"/>
      <c r="FA167" s="96"/>
      <c r="FB167" s="96"/>
      <c r="FC167" s="96"/>
      <c r="FD167" s="96"/>
      <c r="FE167" s="96"/>
      <c r="FF167" s="96"/>
    </row>
    <row r="168" spans="1:162" x14ac:dyDescent="0.25">
      <c r="A168" s="95"/>
      <c r="B168" s="98"/>
      <c r="C168" s="97"/>
      <c r="D168" s="97"/>
      <c r="E168" s="97"/>
      <c r="F168" s="97"/>
      <c r="G168" s="97"/>
      <c r="H168" s="97"/>
      <c r="I168" s="97"/>
      <c r="J168" s="97"/>
      <c r="K168" s="97"/>
      <c r="L168" s="97"/>
      <c r="M168" s="97"/>
      <c r="N168" s="98"/>
      <c r="O168" s="98"/>
      <c r="P168" s="97"/>
      <c r="Q168" s="97"/>
      <c r="R168" s="98"/>
      <c r="S168" s="97"/>
      <c r="T168" s="98"/>
      <c r="U168" s="98"/>
      <c r="V168" s="98"/>
      <c r="W168" s="160"/>
      <c r="X168" s="95"/>
      <c r="Y168" s="98"/>
      <c r="Z168" s="163"/>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c r="EJ168" s="96"/>
      <c r="EK168" s="96"/>
      <c r="EL168" s="96"/>
      <c r="EM168" s="96"/>
      <c r="EN168" s="96"/>
      <c r="EO168" s="96"/>
      <c r="EP168" s="96"/>
      <c r="EQ168" s="96"/>
      <c r="ER168" s="96"/>
      <c r="ES168" s="96"/>
      <c r="ET168" s="96"/>
      <c r="EU168" s="96"/>
      <c r="EV168" s="96"/>
      <c r="EW168" s="96"/>
      <c r="EX168" s="96"/>
      <c r="EY168" s="96"/>
      <c r="EZ168" s="96"/>
      <c r="FA168" s="96"/>
      <c r="FB168" s="96"/>
      <c r="FC168" s="96"/>
      <c r="FD168" s="96"/>
      <c r="FE168" s="96"/>
      <c r="FF168" s="96"/>
    </row>
    <row r="169" spans="1:162" x14ac:dyDescent="0.25">
      <c r="A169" s="95"/>
      <c r="B169" s="98"/>
      <c r="C169" s="97"/>
      <c r="D169" s="97"/>
      <c r="E169" s="97"/>
      <c r="F169" s="97"/>
      <c r="G169" s="97"/>
      <c r="H169" s="97"/>
      <c r="I169" s="97"/>
      <c r="J169" s="97"/>
      <c r="K169" s="97"/>
      <c r="L169" s="97"/>
      <c r="M169" s="97"/>
      <c r="N169" s="98"/>
      <c r="O169" s="98"/>
      <c r="P169" s="97"/>
      <c r="Q169" s="97"/>
      <c r="R169" s="98"/>
      <c r="S169" s="97"/>
      <c r="T169" s="98"/>
      <c r="U169" s="98"/>
      <c r="V169" s="98"/>
      <c r="W169" s="160"/>
      <c r="X169" s="95"/>
      <c r="Y169" s="98"/>
      <c r="Z169" s="163"/>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96"/>
      <c r="EK169" s="96"/>
      <c r="EL169" s="96"/>
      <c r="EM169" s="96"/>
      <c r="EN169" s="96"/>
      <c r="EO169" s="96"/>
      <c r="EP169" s="96"/>
      <c r="EQ169" s="96"/>
      <c r="ER169" s="96"/>
      <c r="ES169" s="96"/>
      <c r="ET169" s="96"/>
      <c r="EU169" s="96"/>
      <c r="EV169" s="96"/>
      <c r="EW169" s="96"/>
      <c r="EX169" s="96"/>
      <c r="EY169" s="96"/>
      <c r="EZ169" s="96"/>
      <c r="FA169" s="96"/>
      <c r="FB169" s="96"/>
      <c r="FC169" s="96"/>
      <c r="FD169" s="96"/>
      <c r="FE169" s="96"/>
      <c r="FF169" s="96"/>
    </row>
    <row r="170" spans="1:162" x14ac:dyDescent="0.25">
      <c r="A170" s="95"/>
      <c r="B170" s="98"/>
      <c r="C170" s="97"/>
      <c r="D170" s="97"/>
      <c r="E170" s="97"/>
      <c r="F170" s="97"/>
      <c r="G170" s="97"/>
      <c r="H170" s="97"/>
      <c r="I170" s="97"/>
      <c r="J170" s="97"/>
      <c r="K170" s="97"/>
      <c r="L170" s="97"/>
      <c r="M170" s="97"/>
      <c r="N170" s="98"/>
      <c r="O170" s="98"/>
      <c r="P170" s="97"/>
      <c r="Q170" s="97"/>
      <c r="R170" s="98"/>
      <c r="S170" s="97"/>
      <c r="T170" s="98"/>
      <c r="U170" s="98"/>
      <c r="V170" s="98"/>
      <c r="W170" s="160"/>
      <c r="X170" s="95"/>
      <c r="Y170" s="98"/>
      <c r="Z170" s="163"/>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c r="EJ170" s="96"/>
      <c r="EK170" s="96"/>
      <c r="EL170" s="96"/>
      <c r="EM170" s="96"/>
      <c r="EN170" s="96"/>
      <c r="EO170" s="96"/>
      <c r="EP170" s="96"/>
      <c r="EQ170" s="96"/>
      <c r="ER170" s="96"/>
      <c r="ES170" s="96"/>
      <c r="ET170" s="96"/>
      <c r="EU170" s="96"/>
      <c r="EV170" s="96"/>
      <c r="EW170" s="96"/>
      <c r="EX170" s="96"/>
      <c r="EY170" s="96"/>
      <c r="EZ170" s="96"/>
      <c r="FA170" s="96"/>
      <c r="FB170" s="96"/>
      <c r="FC170" s="96"/>
      <c r="FD170" s="96"/>
      <c r="FE170" s="96"/>
      <c r="FF170" s="96"/>
    </row>
    <row r="171" spans="1:162" x14ac:dyDescent="0.25">
      <c r="A171" s="95"/>
      <c r="B171" s="98"/>
      <c r="C171" s="97"/>
      <c r="D171" s="97"/>
      <c r="E171" s="97"/>
      <c r="F171" s="97"/>
      <c r="G171" s="97"/>
      <c r="H171" s="97"/>
      <c r="I171" s="97"/>
      <c r="J171" s="97"/>
      <c r="K171" s="97"/>
      <c r="L171" s="97"/>
      <c r="M171" s="97"/>
      <c r="N171" s="98"/>
      <c r="O171" s="98"/>
      <c r="P171" s="97"/>
      <c r="Q171" s="97"/>
      <c r="R171" s="98"/>
      <c r="S171" s="97"/>
      <c r="T171" s="98"/>
      <c r="U171" s="98"/>
      <c r="V171" s="98"/>
      <c r="W171" s="160"/>
      <c r="X171" s="95"/>
      <c r="Y171" s="98"/>
      <c r="Z171" s="163"/>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96"/>
      <c r="EK171" s="96"/>
      <c r="EL171" s="96"/>
      <c r="EM171" s="96"/>
      <c r="EN171" s="96"/>
      <c r="EO171" s="96"/>
      <c r="EP171" s="96"/>
      <c r="EQ171" s="96"/>
      <c r="ER171" s="96"/>
      <c r="ES171" s="96"/>
      <c r="ET171" s="96"/>
      <c r="EU171" s="96"/>
      <c r="EV171" s="96"/>
      <c r="EW171" s="96"/>
      <c r="EX171" s="96"/>
      <c r="EY171" s="96"/>
      <c r="EZ171" s="96"/>
      <c r="FA171" s="96"/>
      <c r="FB171" s="96"/>
      <c r="FC171" s="96"/>
      <c r="FD171" s="96"/>
      <c r="FE171" s="96"/>
      <c r="FF171" s="96"/>
    </row>
    <row r="172" spans="1:162" x14ac:dyDescent="0.25">
      <c r="A172" s="95"/>
      <c r="B172" s="98"/>
      <c r="C172" s="97"/>
      <c r="D172" s="97"/>
      <c r="E172" s="97"/>
      <c r="F172" s="97"/>
      <c r="G172" s="97"/>
      <c r="H172" s="97"/>
      <c r="I172" s="97"/>
      <c r="J172" s="97"/>
      <c r="K172" s="97"/>
      <c r="L172" s="97"/>
      <c r="M172" s="97"/>
      <c r="N172" s="98"/>
      <c r="O172" s="98"/>
      <c r="P172" s="97"/>
      <c r="Q172" s="97"/>
      <c r="R172" s="98"/>
      <c r="S172" s="97"/>
      <c r="T172" s="98"/>
      <c r="U172" s="98"/>
      <c r="V172" s="98"/>
      <c r="W172" s="160"/>
      <c r="X172" s="95"/>
      <c r="Y172" s="98"/>
      <c r="Z172" s="163"/>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c r="EX172" s="96"/>
      <c r="EY172" s="96"/>
      <c r="EZ172" s="96"/>
      <c r="FA172" s="96"/>
      <c r="FB172" s="96"/>
      <c r="FC172" s="96"/>
      <c r="FD172" s="96"/>
      <c r="FE172" s="96"/>
      <c r="FF172" s="96"/>
    </row>
    <row r="173" spans="1:162" x14ac:dyDescent="0.25">
      <c r="A173" s="95"/>
      <c r="B173" s="98"/>
      <c r="C173" s="97"/>
      <c r="D173" s="97"/>
      <c r="E173" s="97"/>
      <c r="F173" s="97"/>
      <c r="G173" s="97"/>
      <c r="H173" s="97"/>
      <c r="I173" s="97"/>
      <c r="J173" s="97"/>
      <c r="K173" s="97"/>
      <c r="L173" s="97"/>
      <c r="M173" s="97"/>
      <c r="N173" s="98"/>
      <c r="O173" s="98"/>
      <c r="P173" s="97"/>
      <c r="Q173" s="97"/>
      <c r="R173" s="98"/>
      <c r="S173" s="97"/>
      <c r="T173" s="98"/>
      <c r="U173" s="98"/>
      <c r="V173" s="98"/>
      <c r="W173" s="160"/>
      <c r="X173" s="95"/>
      <c r="Y173" s="98"/>
      <c r="Z173" s="163"/>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96"/>
      <c r="EK173" s="96"/>
      <c r="EL173" s="96"/>
      <c r="EM173" s="96"/>
      <c r="EN173" s="96"/>
      <c r="EO173" s="96"/>
      <c r="EP173" s="96"/>
      <c r="EQ173" s="96"/>
      <c r="ER173" s="96"/>
      <c r="ES173" s="96"/>
      <c r="ET173" s="96"/>
      <c r="EU173" s="96"/>
      <c r="EV173" s="96"/>
      <c r="EW173" s="96"/>
      <c r="EX173" s="96"/>
      <c r="EY173" s="96"/>
      <c r="EZ173" s="96"/>
      <c r="FA173" s="96"/>
      <c r="FB173" s="96"/>
      <c r="FC173" s="96"/>
      <c r="FD173" s="96"/>
      <c r="FE173" s="96"/>
      <c r="FF173" s="96"/>
    </row>
    <row r="174" spans="1:162" x14ac:dyDescent="0.25">
      <c r="A174" s="95"/>
      <c r="B174" s="98"/>
      <c r="C174" s="97"/>
      <c r="D174" s="97"/>
      <c r="E174" s="97"/>
      <c r="F174" s="97"/>
      <c r="G174" s="97"/>
      <c r="H174" s="97"/>
      <c r="I174" s="97"/>
      <c r="J174" s="97"/>
      <c r="K174" s="97"/>
      <c r="L174" s="97"/>
      <c r="M174" s="97"/>
      <c r="N174" s="98"/>
      <c r="O174" s="98"/>
      <c r="P174" s="97"/>
      <c r="Q174" s="97"/>
      <c r="R174" s="98"/>
      <c r="S174" s="97"/>
      <c r="T174" s="98"/>
      <c r="U174" s="98"/>
      <c r="V174" s="98"/>
      <c r="W174" s="160"/>
      <c r="X174" s="95"/>
      <c r="Y174" s="98"/>
      <c r="Z174" s="163"/>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96"/>
      <c r="EK174" s="96"/>
      <c r="EL174" s="96"/>
      <c r="EM174" s="96"/>
      <c r="EN174" s="96"/>
      <c r="EO174" s="96"/>
      <c r="EP174" s="96"/>
      <c r="EQ174" s="96"/>
      <c r="ER174" s="96"/>
      <c r="ES174" s="96"/>
      <c r="ET174" s="96"/>
      <c r="EU174" s="96"/>
      <c r="EV174" s="96"/>
      <c r="EW174" s="96"/>
      <c r="EX174" s="96"/>
      <c r="EY174" s="96"/>
      <c r="EZ174" s="96"/>
      <c r="FA174" s="96"/>
      <c r="FB174" s="96"/>
      <c r="FC174" s="96"/>
      <c r="FD174" s="96"/>
      <c r="FE174" s="96"/>
      <c r="FF174" s="96"/>
    </row>
    <row r="175" spans="1:162" x14ac:dyDescent="0.25">
      <c r="A175" s="95"/>
      <c r="B175" s="98"/>
      <c r="C175" s="97"/>
      <c r="D175" s="97"/>
      <c r="E175" s="97"/>
      <c r="F175" s="97"/>
      <c r="G175" s="97"/>
      <c r="H175" s="97"/>
      <c r="I175" s="97"/>
      <c r="J175" s="97"/>
      <c r="K175" s="97"/>
      <c r="L175" s="97"/>
      <c r="M175" s="97"/>
      <c r="N175" s="98"/>
      <c r="O175" s="98"/>
      <c r="P175" s="97"/>
      <c r="Q175" s="97"/>
      <c r="R175" s="98"/>
      <c r="S175" s="97"/>
      <c r="T175" s="98"/>
      <c r="U175" s="98"/>
      <c r="V175" s="98"/>
      <c r="W175" s="160"/>
      <c r="X175" s="95"/>
      <c r="Y175" s="98"/>
      <c r="Z175" s="163"/>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row>
    <row r="176" spans="1:162" x14ac:dyDescent="0.25">
      <c r="A176" s="95"/>
      <c r="B176" s="98"/>
      <c r="C176" s="97"/>
      <c r="D176" s="97"/>
      <c r="E176" s="97"/>
      <c r="F176" s="97"/>
      <c r="G176" s="97"/>
      <c r="H176" s="97"/>
      <c r="I176" s="97"/>
      <c r="J176" s="97"/>
      <c r="K176" s="97"/>
      <c r="L176" s="97"/>
      <c r="M176" s="97"/>
      <c r="N176" s="98"/>
      <c r="O176" s="98"/>
      <c r="P176" s="97"/>
      <c r="Q176" s="97"/>
      <c r="R176" s="98"/>
      <c r="S176" s="97"/>
      <c r="T176" s="98"/>
      <c r="U176" s="98"/>
      <c r="V176" s="98"/>
      <c r="W176" s="160"/>
      <c r="X176" s="95"/>
      <c r="Y176" s="98"/>
      <c r="Z176" s="163"/>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c r="EX176" s="96"/>
      <c r="EY176" s="96"/>
      <c r="EZ176" s="96"/>
      <c r="FA176" s="96"/>
      <c r="FB176" s="96"/>
      <c r="FC176" s="96"/>
      <c r="FD176" s="96"/>
      <c r="FE176" s="96"/>
      <c r="FF176" s="96"/>
    </row>
    <row r="177" spans="1:162" x14ac:dyDescent="0.25">
      <c r="A177" s="95"/>
      <c r="B177" s="98"/>
      <c r="C177" s="97"/>
      <c r="D177" s="97"/>
      <c r="E177" s="97"/>
      <c r="F177" s="97"/>
      <c r="G177" s="97"/>
      <c r="H177" s="97"/>
      <c r="I177" s="97"/>
      <c r="J177" s="97"/>
      <c r="K177" s="97"/>
      <c r="L177" s="97"/>
      <c r="M177" s="97"/>
      <c r="N177" s="98"/>
      <c r="O177" s="98"/>
      <c r="P177" s="97"/>
      <c r="Q177" s="97"/>
      <c r="R177" s="98"/>
      <c r="S177" s="97"/>
      <c r="T177" s="98"/>
      <c r="U177" s="98"/>
      <c r="V177" s="98"/>
      <c r="W177" s="160"/>
      <c r="X177" s="95"/>
      <c r="Y177" s="98"/>
      <c r="Z177" s="163"/>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c r="EJ177" s="96"/>
      <c r="EK177" s="96"/>
      <c r="EL177" s="96"/>
      <c r="EM177" s="96"/>
      <c r="EN177" s="96"/>
      <c r="EO177" s="96"/>
      <c r="EP177" s="96"/>
      <c r="EQ177" s="96"/>
      <c r="ER177" s="96"/>
      <c r="ES177" s="96"/>
      <c r="ET177" s="96"/>
      <c r="EU177" s="96"/>
      <c r="EV177" s="96"/>
      <c r="EW177" s="96"/>
      <c r="EX177" s="96"/>
      <c r="EY177" s="96"/>
      <c r="EZ177" s="96"/>
      <c r="FA177" s="96"/>
      <c r="FB177" s="96"/>
      <c r="FC177" s="96"/>
      <c r="FD177" s="96"/>
      <c r="FE177" s="96"/>
      <c r="FF177" s="96"/>
    </row>
    <row r="178" spans="1:162" x14ac:dyDescent="0.25">
      <c r="A178" s="95"/>
      <c r="B178" s="98"/>
      <c r="C178" s="97"/>
      <c r="D178" s="97"/>
      <c r="E178" s="97"/>
      <c r="F178" s="97"/>
      <c r="G178" s="97"/>
      <c r="H178" s="97"/>
      <c r="I178" s="97"/>
      <c r="J178" s="97"/>
      <c r="K178" s="97"/>
      <c r="L178" s="97"/>
      <c r="M178" s="97"/>
      <c r="N178" s="98"/>
      <c r="O178" s="98"/>
      <c r="P178" s="97"/>
      <c r="Q178" s="97"/>
      <c r="R178" s="98"/>
      <c r="S178" s="97"/>
      <c r="T178" s="98"/>
      <c r="U178" s="98"/>
      <c r="V178" s="98"/>
      <c r="W178" s="160"/>
      <c r="X178" s="95"/>
      <c r="Y178" s="98"/>
      <c r="Z178" s="163"/>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96"/>
      <c r="EK178" s="96"/>
      <c r="EL178" s="96"/>
      <c r="EM178" s="96"/>
      <c r="EN178" s="96"/>
      <c r="EO178" s="96"/>
      <c r="EP178" s="96"/>
      <c r="EQ178" s="96"/>
      <c r="ER178" s="96"/>
      <c r="ES178" s="96"/>
      <c r="ET178" s="96"/>
      <c r="EU178" s="96"/>
      <c r="EV178" s="96"/>
      <c r="EW178" s="96"/>
      <c r="EX178" s="96"/>
      <c r="EY178" s="96"/>
      <c r="EZ178" s="96"/>
      <c r="FA178" s="96"/>
      <c r="FB178" s="96"/>
      <c r="FC178" s="96"/>
      <c r="FD178" s="96"/>
      <c r="FE178" s="96"/>
      <c r="FF178" s="96"/>
    </row>
    <row r="179" spans="1:162" x14ac:dyDescent="0.25">
      <c r="A179" s="95"/>
      <c r="B179" s="98"/>
      <c r="C179" s="97"/>
      <c r="D179" s="97"/>
      <c r="E179" s="97"/>
      <c r="F179" s="97"/>
      <c r="G179" s="97"/>
      <c r="H179" s="97"/>
      <c r="I179" s="97"/>
      <c r="J179" s="97"/>
      <c r="K179" s="97"/>
      <c r="L179" s="97"/>
      <c r="M179" s="97"/>
      <c r="N179" s="98"/>
      <c r="O179" s="98"/>
      <c r="P179" s="97"/>
      <c r="Q179" s="97"/>
      <c r="R179" s="98"/>
      <c r="S179" s="97"/>
      <c r="T179" s="98"/>
      <c r="U179" s="98"/>
      <c r="V179" s="98"/>
      <c r="W179" s="160"/>
      <c r="X179" s="95"/>
      <c r="Y179" s="98"/>
      <c r="Z179" s="163"/>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row>
    <row r="180" spans="1:162" x14ac:dyDescent="0.25">
      <c r="A180" s="95"/>
      <c r="B180" s="98"/>
      <c r="C180" s="97"/>
      <c r="D180" s="97"/>
      <c r="E180" s="97"/>
      <c r="F180" s="97"/>
      <c r="G180" s="97"/>
      <c r="H180" s="97"/>
      <c r="I180" s="97"/>
      <c r="J180" s="97"/>
      <c r="K180" s="97"/>
      <c r="L180" s="97"/>
      <c r="M180" s="97"/>
      <c r="N180" s="98"/>
      <c r="O180" s="98"/>
      <c r="P180" s="97"/>
      <c r="Q180" s="97"/>
      <c r="R180" s="98"/>
      <c r="S180" s="97"/>
      <c r="T180" s="98"/>
      <c r="U180" s="98"/>
      <c r="V180" s="98"/>
      <c r="W180" s="160"/>
      <c r="X180" s="95"/>
      <c r="Y180" s="98"/>
      <c r="Z180" s="163"/>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c r="EJ180" s="96"/>
      <c r="EK180" s="96"/>
      <c r="EL180" s="96"/>
      <c r="EM180" s="96"/>
      <c r="EN180" s="96"/>
      <c r="EO180" s="96"/>
      <c r="EP180" s="96"/>
      <c r="EQ180" s="96"/>
      <c r="ER180" s="96"/>
      <c r="ES180" s="96"/>
      <c r="ET180" s="96"/>
      <c r="EU180" s="96"/>
      <c r="EV180" s="96"/>
      <c r="EW180" s="96"/>
      <c r="EX180" s="96"/>
      <c r="EY180" s="96"/>
      <c r="EZ180" s="96"/>
      <c r="FA180" s="96"/>
      <c r="FB180" s="96"/>
      <c r="FC180" s="96"/>
      <c r="FD180" s="96"/>
      <c r="FE180" s="96"/>
      <c r="FF180" s="96"/>
    </row>
    <row r="181" spans="1:162" x14ac:dyDescent="0.25">
      <c r="A181" s="95"/>
      <c r="B181" s="98"/>
      <c r="C181" s="97"/>
      <c r="D181" s="97"/>
      <c r="E181" s="97"/>
      <c r="F181" s="97"/>
      <c r="G181" s="97"/>
      <c r="H181" s="97"/>
      <c r="I181" s="97"/>
      <c r="J181" s="97"/>
      <c r="K181" s="97"/>
      <c r="L181" s="97"/>
      <c r="M181" s="97"/>
      <c r="N181" s="98"/>
      <c r="O181" s="98"/>
      <c r="P181" s="97"/>
      <c r="Q181" s="97"/>
      <c r="R181" s="98"/>
      <c r="S181" s="97"/>
      <c r="T181" s="98"/>
      <c r="U181" s="98"/>
      <c r="V181" s="98"/>
      <c r="W181" s="160"/>
      <c r="X181" s="95"/>
      <c r="Y181" s="98"/>
      <c r="Z181" s="163"/>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96"/>
      <c r="EK181" s="96"/>
      <c r="EL181" s="96"/>
      <c r="EM181" s="96"/>
      <c r="EN181" s="96"/>
      <c r="EO181" s="96"/>
      <c r="EP181" s="96"/>
      <c r="EQ181" s="96"/>
      <c r="ER181" s="96"/>
      <c r="ES181" s="96"/>
      <c r="ET181" s="96"/>
      <c r="EU181" s="96"/>
      <c r="EV181" s="96"/>
      <c r="EW181" s="96"/>
      <c r="EX181" s="96"/>
      <c r="EY181" s="96"/>
      <c r="EZ181" s="96"/>
      <c r="FA181" s="96"/>
      <c r="FB181" s="96"/>
      <c r="FC181" s="96"/>
      <c r="FD181" s="96"/>
      <c r="FE181" s="96"/>
      <c r="FF181" s="96"/>
    </row>
    <row r="182" spans="1:162" x14ac:dyDescent="0.25">
      <c r="A182" s="95"/>
      <c r="B182" s="98"/>
      <c r="C182" s="97"/>
      <c r="D182" s="97"/>
      <c r="E182" s="97"/>
      <c r="F182" s="97"/>
      <c r="G182" s="97"/>
      <c r="H182" s="97"/>
      <c r="I182" s="97"/>
      <c r="J182" s="97"/>
      <c r="K182" s="97"/>
      <c r="L182" s="97"/>
      <c r="M182" s="97"/>
      <c r="N182" s="98"/>
      <c r="O182" s="98"/>
      <c r="P182" s="97"/>
      <c r="Q182" s="97"/>
      <c r="R182" s="98"/>
      <c r="S182" s="97"/>
      <c r="T182" s="98"/>
      <c r="U182" s="98"/>
      <c r="V182" s="98"/>
      <c r="W182" s="160"/>
      <c r="X182" s="95"/>
      <c r="Y182" s="98"/>
      <c r="Z182" s="163"/>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c r="EJ182" s="96"/>
      <c r="EK182" s="96"/>
      <c r="EL182" s="96"/>
      <c r="EM182" s="96"/>
      <c r="EN182" s="96"/>
      <c r="EO182" s="96"/>
      <c r="EP182" s="96"/>
      <c r="EQ182" s="96"/>
      <c r="ER182" s="96"/>
      <c r="ES182" s="96"/>
      <c r="ET182" s="96"/>
      <c r="EU182" s="96"/>
      <c r="EV182" s="96"/>
      <c r="EW182" s="96"/>
      <c r="EX182" s="96"/>
      <c r="EY182" s="96"/>
      <c r="EZ182" s="96"/>
      <c r="FA182" s="96"/>
      <c r="FB182" s="96"/>
      <c r="FC182" s="96"/>
      <c r="FD182" s="96"/>
      <c r="FE182" s="96"/>
      <c r="FF182" s="96"/>
    </row>
    <row r="183" spans="1:162" x14ac:dyDescent="0.25">
      <c r="A183" s="95"/>
      <c r="B183" s="98"/>
      <c r="C183" s="97"/>
      <c r="D183" s="97"/>
      <c r="E183" s="97"/>
      <c r="F183" s="97"/>
      <c r="G183" s="97"/>
      <c r="H183" s="97"/>
      <c r="I183" s="97"/>
      <c r="J183" s="97"/>
      <c r="K183" s="97"/>
      <c r="L183" s="97"/>
      <c r="M183" s="97"/>
      <c r="N183" s="98"/>
      <c r="O183" s="98"/>
      <c r="P183" s="97"/>
      <c r="Q183" s="97"/>
      <c r="R183" s="98"/>
      <c r="S183" s="97"/>
      <c r="T183" s="98"/>
      <c r="U183" s="98"/>
      <c r="V183" s="98"/>
      <c r="W183" s="160"/>
      <c r="X183" s="95"/>
      <c r="Y183" s="98"/>
      <c r="Z183" s="163"/>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c r="EJ183" s="96"/>
      <c r="EK183" s="96"/>
      <c r="EL183" s="96"/>
      <c r="EM183" s="96"/>
      <c r="EN183" s="96"/>
      <c r="EO183" s="96"/>
      <c r="EP183" s="96"/>
      <c r="EQ183" s="96"/>
      <c r="ER183" s="96"/>
      <c r="ES183" s="96"/>
      <c r="ET183" s="96"/>
      <c r="EU183" s="96"/>
      <c r="EV183" s="96"/>
      <c r="EW183" s="96"/>
      <c r="EX183" s="96"/>
      <c r="EY183" s="96"/>
      <c r="EZ183" s="96"/>
      <c r="FA183" s="96"/>
      <c r="FB183" s="96"/>
      <c r="FC183" s="96"/>
      <c r="FD183" s="96"/>
      <c r="FE183" s="96"/>
      <c r="FF183" s="96"/>
    </row>
    <row r="184" spans="1:162" x14ac:dyDescent="0.25">
      <c r="A184" s="95"/>
      <c r="B184" s="98"/>
      <c r="C184" s="97"/>
      <c r="D184" s="97"/>
      <c r="E184" s="97"/>
      <c r="F184" s="97"/>
      <c r="G184" s="97"/>
      <c r="H184" s="97"/>
      <c r="I184" s="97"/>
      <c r="J184" s="97"/>
      <c r="K184" s="97"/>
      <c r="L184" s="97"/>
      <c r="M184" s="97"/>
      <c r="N184" s="98"/>
      <c r="O184" s="98"/>
      <c r="P184" s="97"/>
      <c r="Q184" s="97"/>
      <c r="R184" s="98"/>
      <c r="S184" s="97"/>
      <c r="T184" s="98"/>
      <c r="U184" s="98"/>
      <c r="V184" s="98"/>
      <c r="W184" s="160"/>
      <c r="X184" s="95"/>
      <c r="Y184" s="98"/>
      <c r="Z184" s="163"/>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96"/>
      <c r="EK184" s="96"/>
      <c r="EL184" s="96"/>
      <c r="EM184" s="96"/>
      <c r="EN184" s="96"/>
      <c r="EO184" s="96"/>
      <c r="EP184" s="96"/>
      <c r="EQ184" s="96"/>
      <c r="ER184" s="96"/>
      <c r="ES184" s="96"/>
      <c r="ET184" s="96"/>
      <c r="EU184" s="96"/>
      <c r="EV184" s="96"/>
      <c r="EW184" s="96"/>
      <c r="EX184" s="96"/>
      <c r="EY184" s="96"/>
      <c r="EZ184" s="96"/>
      <c r="FA184" s="96"/>
      <c r="FB184" s="96"/>
      <c r="FC184" s="96"/>
      <c r="FD184" s="96"/>
      <c r="FE184" s="96"/>
      <c r="FF184" s="96"/>
    </row>
    <row r="185" spans="1:162" x14ac:dyDescent="0.25">
      <c r="A185" s="95"/>
      <c r="B185" s="98"/>
      <c r="C185" s="97"/>
      <c r="D185" s="97"/>
      <c r="E185" s="97"/>
      <c r="F185" s="97"/>
      <c r="G185" s="97"/>
      <c r="H185" s="97"/>
      <c r="I185" s="97"/>
      <c r="J185" s="97"/>
      <c r="K185" s="97"/>
      <c r="L185" s="97"/>
      <c r="M185" s="97"/>
      <c r="N185" s="98"/>
      <c r="O185" s="98"/>
      <c r="P185" s="97"/>
      <c r="Q185" s="97"/>
      <c r="R185" s="98"/>
      <c r="S185" s="97"/>
      <c r="T185" s="98"/>
      <c r="U185" s="98"/>
      <c r="V185" s="98"/>
      <c r="W185" s="160"/>
      <c r="X185" s="95"/>
      <c r="Y185" s="98"/>
      <c r="Z185" s="163"/>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c r="EJ185" s="96"/>
      <c r="EK185" s="96"/>
      <c r="EL185" s="96"/>
      <c r="EM185" s="96"/>
      <c r="EN185" s="96"/>
      <c r="EO185" s="96"/>
      <c r="EP185" s="96"/>
      <c r="EQ185" s="96"/>
      <c r="ER185" s="96"/>
      <c r="ES185" s="96"/>
      <c r="ET185" s="96"/>
      <c r="EU185" s="96"/>
      <c r="EV185" s="96"/>
      <c r="EW185" s="96"/>
      <c r="EX185" s="96"/>
      <c r="EY185" s="96"/>
      <c r="EZ185" s="96"/>
      <c r="FA185" s="96"/>
      <c r="FB185" s="96"/>
      <c r="FC185" s="96"/>
      <c r="FD185" s="96"/>
      <c r="FE185" s="96"/>
      <c r="FF185" s="96"/>
    </row>
    <row r="186" spans="1:162" x14ac:dyDescent="0.25">
      <c r="A186" s="95"/>
      <c r="B186" s="98"/>
      <c r="C186" s="97"/>
      <c r="D186" s="97"/>
      <c r="E186" s="97"/>
      <c r="F186" s="97"/>
      <c r="G186" s="97"/>
      <c r="H186" s="97"/>
      <c r="I186" s="97"/>
      <c r="J186" s="97"/>
      <c r="K186" s="97"/>
      <c r="L186" s="97"/>
      <c r="M186" s="97"/>
      <c r="N186" s="98"/>
      <c r="O186" s="98"/>
      <c r="P186" s="97"/>
      <c r="Q186" s="97"/>
      <c r="R186" s="98"/>
      <c r="S186" s="97"/>
      <c r="T186" s="98"/>
      <c r="U186" s="98"/>
      <c r="V186" s="98"/>
      <c r="W186" s="160"/>
      <c r="X186" s="95"/>
      <c r="Y186" s="98"/>
      <c r="Z186" s="163"/>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c r="EJ186" s="96"/>
      <c r="EK186" s="96"/>
      <c r="EL186" s="96"/>
      <c r="EM186" s="96"/>
      <c r="EN186" s="96"/>
      <c r="EO186" s="96"/>
      <c r="EP186" s="96"/>
      <c r="EQ186" s="96"/>
      <c r="ER186" s="96"/>
      <c r="ES186" s="96"/>
      <c r="ET186" s="96"/>
      <c r="EU186" s="96"/>
      <c r="EV186" s="96"/>
      <c r="EW186" s="96"/>
      <c r="EX186" s="96"/>
      <c r="EY186" s="96"/>
      <c r="EZ186" s="96"/>
      <c r="FA186" s="96"/>
      <c r="FB186" s="96"/>
      <c r="FC186" s="96"/>
      <c r="FD186" s="96"/>
      <c r="FE186" s="96"/>
      <c r="FF186" s="96"/>
    </row>
    <row r="187" spans="1:162" x14ac:dyDescent="0.25">
      <c r="A187" s="95"/>
      <c r="B187" s="98"/>
      <c r="C187" s="97"/>
      <c r="D187" s="97"/>
      <c r="E187" s="97"/>
      <c r="F187" s="97"/>
      <c r="G187" s="97"/>
      <c r="H187" s="97"/>
      <c r="I187" s="97"/>
      <c r="J187" s="97"/>
      <c r="K187" s="97"/>
      <c r="L187" s="97"/>
      <c r="M187" s="97"/>
      <c r="N187" s="98"/>
      <c r="O187" s="98"/>
      <c r="P187" s="97"/>
      <c r="Q187" s="97"/>
      <c r="R187" s="98"/>
      <c r="S187" s="97"/>
      <c r="T187" s="98"/>
      <c r="U187" s="98"/>
      <c r="V187" s="98"/>
      <c r="W187" s="160"/>
      <c r="X187" s="95"/>
      <c r="Y187" s="98"/>
      <c r="Z187" s="163"/>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c r="EJ187" s="96"/>
      <c r="EK187" s="96"/>
      <c r="EL187" s="96"/>
      <c r="EM187" s="96"/>
      <c r="EN187" s="96"/>
      <c r="EO187" s="96"/>
      <c r="EP187" s="96"/>
      <c r="EQ187" s="96"/>
      <c r="ER187" s="96"/>
      <c r="ES187" s="96"/>
      <c r="ET187" s="96"/>
      <c r="EU187" s="96"/>
      <c r="EV187" s="96"/>
      <c r="EW187" s="96"/>
      <c r="EX187" s="96"/>
      <c r="EY187" s="96"/>
      <c r="EZ187" s="96"/>
      <c r="FA187" s="96"/>
      <c r="FB187" s="96"/>
      <c r="FC187" s="96"/>
      <c r="FD187" s="96"/>
      <c r="FE187" s="96"/>
      <c r="FF187" s="96"/>
    </row>
    <row r="188" spans="1:162" x14ac:dyDescent="0.25">
      <c r="A188" s="95"/>
      <c r="B188" s="98"/>
      <c r="C188" s="97"/>
      <c r="D188" s="97"/>
      <c r="E188" s="97"/>
      <c r="F188" s="97"/>
      <c r="G188" s="97"/>
      <c r="H188" s="97"/>
      <c r="I188" s="97"/>
      <c r="J188" s="97"/>
      <c r="K188" s="97"/>
      <c r="L188" s="97"/>
      <c r="M188" s="97"/>
      <c r="N188" s="98"/>
      <c r="O188" s="98"/>
      <c r="P188" s="97"/>
      <c r="Q188" s="97"/>
      <c r="R188" s="98"/>
      <c r="S188" s="97"/>
      <c r="T188" s="98"/>
      <c r="U188" s="98"/>
      <c r="V188" s="98"/>
      <c r="W188" s="160"/>
      <c r="X188" s="95"/>
      <c r="Y188" s="98"/>
      <c r="Z188" s="163"/>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c r="EJ188" s="96"/>
      <c r="EK188" s="96"/>
      <c r="EL188" s="96"/>
      <c r="EM188" s="96"/>
      <c r="EN188" s="96"/>
      <c r="EO188" s="96"/>
      <c r="EP188" s="96"/>
      <c r="EQ188" s="96"/>
      <c r="ER188" s="96"/>
      <c r="ES188" s="96"/>
      <c r="ET188" s="96"/>
      <c r="EU188" s="96"/>
      <c r="EV188" s="96"/>
      <c r="EW188" s="96"/>
      <c r="EX188" s="96"/>
      <c r="EY188" s="96"/>
      <c r="EZ188" s="96"/>
      <c r="FA188" s="96"/>
      <c r="FB188" s="96"/>
      <c r="FC188" s="96"/>
      <c r="FD188" s="96"/>
      <c r="FE188" s="96"/>
      <c r="FF188" s="96"/>
    </row>
    <row r="189" spans="1:162" x14ac:dyDescent="0.25">
      <c r="A189" s="95"/>
      <c r="B189" s="98"/>
      <c r="C189" s="97"/>
      <c r="D189" s="97"/>
      <c r="E189" s="97"/>
      <c r="F189" s="97"/>
      <c r="G189" s="97"/>
      <c r="H189" s="97"/>
      <c r="I189" s="97"/>
      <c r="J189" s="97"/>
      <c r="K189" s="97"/>
      <c r="L189" s="97"/>
      <c r="M189" s="97"/>
      <c r="N189" s="98"/>
      <c r="O189" s="98"/>
      <c r="P189" s="97"/>
      <c r="Q189" s="97"/>
      <c r="R189" s="98"/>
      <c r="S189" s="97"/>
      <c r="T189" s="98"/>
      <c r="U189" s="98"/>
      <c r="V189" s="98"/>
      <c r="W189" s="160"/>
      <c r="X189" s="95"/>
      <c r="Y189" s="98"/>
      <c r="Z189" s="163"/>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V189" s="96"/>
      <c r="DW189" s="96"/>
      <c r="DX189" s="96"/>
      <c r="DY189" s="96"/>
      <c r="DZ189" s="96"/>
      <c r="EA189" s="96"/>
      <c r="EB189" s="96"/>
      <c r="EC189" s="96"/>
      <c r="ED189" s="96"/>
      <c r="EE189" s="96"/>
      <c r="EF189" s="96"/>
      <c r="EG189" s="96"/>
      <c r="EH189" s="96"/>
      <c r="EI189" s="96"/>
      <c r="EJ189" s="96"/>
      <c r="EK189" s="96"/>
      <c r="EL189" s="96"/>
      <c r="EM189" s="96"/>
      <c r="EN189" s="96"/>
      <c r="EO189" s="96"/>
      <c r="EP189" s="96"/>
      <c r="EQ189" s="96"/>
      <c r="ER189" s="96"/>
      <c r="ES189" s="96"/>
      <c r="ET189" s="96"/>
      <c r="EU189" s="96"/>
      <c r="EV189" s="96"/>
      <c r="EW189" s="96"/>
      <c r="EX189" s="96"/>
      <c r="EY189" s="96"/>
      <c r="EZ189" s="96"/>
      <c r="FA189" s="96"/>
      <c r="FB189" s="96"/>
      <c r="FC189" s="96"/>
      <c r="FD189" s="96"/>
      <c r="FE189" s="96"/>
      <c r="FF189" s="96"/>
    </row>
    <row r="190" spans="1:162" x14ac:dyDescent="0.25">
      <c r="A190" s="95"/>
      <c r="B190" s="98"/>
      <c r="C190" s="97"/>
      <c r="D190" s="97"/>
      <c r="E190" s="97"/>
      <c r="F190" s="97"/>
      <c r="G190" s="97"/>
      <c r="H190" s="97"/>
      <c r="I190" s="97"/>
      <c r="J190" s="97"/>
      <c r="K190" s="97"/>
      <c r="L190" s="97"/>
      <c r="M190" s="97"/>
      <c r="N190" s="98"/>
      <c r="O190" s="98"/>
      <c r="P190" s="97"/>
      <c r="Q190" s="97"/>
      <c r="R190" s="98"/>
      <c r="S190" s="97"/>
      <c r="T190" s="98"/>
      <c r="U190" s="98"/>
      <c r="V190" s="98"/>
      <c r="W190" s="160"/>
      <c r="X190" s="95"/>
      <c r="Y190" s="98"/>
      <c r="Z190" s="163"/>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c r="EJ190" s="96"/>
      <c r="EK190" s="96"/>
      <c r="EL190" s="96"/>
      <c r="EM190" s="96"/>
      <c r="EN190" s="96"/>
      <c r="EO190" s="96"/>
      <c r="EP190" s="96"/>
      <c r="EQ190" s="96"/>
      <c r="ER190" s="96"/>
      <c r="ES190" s="96"/>
      <c r="ET190" s="96"/>
      <c r="EU190" s="96"/>
      <c r="EV190" s="96"/>
      <c r="EW190" s="96"/>
      <c r="EX190" s="96"/>
      <c r="EY190" s="96"/>
      <c r="EZ190" s="96"/>
      <c r="FA190" s="96"/>
      <c r="FB190" s="96"/>
      <c r="FC190" s="96"/>
      <c r="FD190" s="96"/>
      <c r="FE190" s="96"/>
      <c r="FF190" s="96"/>
    </row>
    <row r="191" spans="1:162" x14ac:dyDescent="0.25">
      <c r="A191" s="95"/>
      <c r="B191" s="98"/>
      <c r="C191" s="97"/>
      <c r="D191" s="97"/>
      <c r="E191" s="97"/>
      <c r="F191" s="97"/>
      <c r="G191" s="97"/>
      <c r="H191" s="97"/>
      <c r="I191" s="97"/>
      <c r="J191" s="97"/>
      <c r="K191" s="97"/>
      <c r="L191" s="97"/>
      <c r="M191" s="97"/>
      <c r="N191" s="98"/>
      <c r="O191" s="98"/>
      <c r="P191" s="97"/>
      <c r="Q191" s="97"/>
      <c r="R191" s="98"/>
      <c r="S191" s="97"/>
      <c r="T191" s="98"/>
      <c r="U191" s="98"/>
      <c r="V191" s="98"/>
      <c r="W191" s="160"/>
      <c r="X191" s="95"/>
      <c r="Y191" s="98"/>
      <c r="Z191" s="163"/>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96"/>
      <c r="EK191" s="96"/>
      <c r="EL191" s="96"/>
      <c r="EM191" s="96"/>
      <c r="EN191" s="96"/>
      <c r="EO191" s="96"/>
      <c r="EP191" s="96"/>
      <c r="EQ191" s="96"/>
      <c r="ER191" s="96"/>
      <c r="ES191" s="96"/>
      <c r="ET191" s="96"/>
      <c r="EU191" s="96"/>
      <c r="EV191" s="96"/>
      <c r="EW191" s="96"/>
      <c r="EX191" s="96"/>
      <c r="EY191" s="96"/>
      <c r="EZ191" s="96"/>
      <c r="FA191" s="96"/>
      <c r="FB191" s="96"/>
      <c r="FC191" s="96"/>
      <c r="FD191" s="96"/>
      <c r="FE191" s="96"/>
      <c r="FF191" s="96"/>
    </row>
    <row r="192" spans="1:162" x14ac:dyDescent="0.25">
      <c r="A192" s="95"/>
      <c r="B192" s="98"/>
      <c r="C192" s="97"/>
      <c r="D192" s="97"/>
      <c r="E192" s="97"/>
      <c r="F192" s="97"/>
      <c r="G192" s="97"/>
      <c r="H192" s="97"/>
      <c r="I192" s="97"/>
      <c r="J192" s="97"/>
      <c r="K192" s="97"/>
      <c r="L192" s="97"/>
      <c r="M192" s="97"/>
      <c r="N192" s="98"/>
      <c r="O192" s="98"/>
      <c r="P192" s="97"/>
      <c r="Q192" s="97"/>
      <c r="R192" s="98"/>
      <c r="S192" s="97"/>
      <c r="T192" s="98"/>
      <c r="U192" s="98"/>
      <c r="V192" s="98"/>
      <c r="W192" s="160"/>
      <c r="X192" s="95"/>
      <c r="Y192" s="98"/>
      <c r="Z192" s="163"/>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c r="EJ192" s="96"/>
      <c r="EK192" s="96"/>
      <c r="EL192" s="96"/>
      <c r="EM192" s="96"/>
      <c r="EN192" s="96"/>
      <c r="EO192" s="96"/>
      <c r="EP192" s="96"/>
      <c r="EQ192" s="96"/>
      <c r="ER192" s="96"/>
      <c r="ES192" s="96"/>
      <c r="ET192" s="96"/>
      <c r="EU192" s="96"/>
      <c r="EV192" s="96"/>
      <c r="EW192" s="96"/>
      <c r="EX192" s="96"/>
      <c r="EY192" s="96"/>
      <c r="EZ192" s="96"/>
      <c r="FA192" s="96"/>
      <c r="FB192" s="96"/>
      <c r="FC192" s="96"/>
      <c r="FD192" s="96"/>
      <c r="FE192" s="96"/>
      <c r="FF192" s="96"/>
    </row>
    <row r="193" spans="1:162" x14ac:dyDescent="0.25">
      <c r="A193" s="95"/>
      <c r="B193" s="98"/>
      <c r="C193" s="97"/>
      <c r="D193" s="97"/>
      <c r="E193" s="97"/>
      <c r="F193" s="97"/>
      <c r="G193" s="97"/>
      <c r="H193" s="97"/>
      <c r="I193" s="97"/>
      <c r="J193" s="97"/>
      <c r="K193" s="97"/>
      <c r="L193" s="97"/>
      <c r="M193" s="97"/>
      <c r="N193" s="98"/>
      <c r="O193" s="98"/>
      <c r="P193" s="97"/>
      <c r="Q193" s="97"/>
      <c r="R193" s="98"/>
      <c r="S193" s="97"/>
      <c r="T193" s="98"/>
      <c r="U193" s="98"/>
      <c r="V193" s="98"/>
      <c r="W193" s="160"/>
      <c r="X193" s="95"/>
      <c r="Y193" s="98"/>
      <c r="Z193" s="163"/>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c r="EJ193" s="96"/>
      <c r="EK193" s="96"/>
      <c r="EL193" s="96"/>
      <c r="EM193" s="96"/>
      <c r="EN193" s="96"/>
      <c r="EO193" s="96"/>
      <c r="EP193" s="96"/>
      <c r="EQ193" s="96"/>
      <c r="ER193" s="96"/>
      <c r="ES193" s="96"/>
      <c r="ET193" s="96"/>
      <c r="EU193" s="96"/>
      <c r="EV193" s="96"/>
      <c r="EW193" s="96"/>
      <c r="EX193" s="96"/>
      <c r="EY193" s="96"/>
      <c r="EZ193" s="96"/>
      <c r="FA193" s="96"/>
      <c r="FB193" s="96"/>
      <c r="FC193" s="96"/>
      <c r="FD193" s="96"/>
      <c r="FE193" s="96"/>
      <c r="FF193" s="96"/>
    </row>
    <row r="194" spans="1:162" x14ac:dyDescent="0.25">
      <c r="A194" s="95"/>
      <c r="B194" s="98"/>
      <c r="C194" s="97"/>
      <c r="D194" s="97"/>
      <c r="E194" s="97"/>
      <c r="F194" s="97"/>
      <c r="G194" s="97"/>
      <c r="H194" s="97"/>
      <c r="I194" s="97"/>
      <c r="J194" s="97"/>
      <c r="K194" s="97"/>
      <c r="L194" s="97"/>
      <c r="M194" s="97"/>
      <c r="N194" s="98"/>
      <c r="O194" s="98"/>
      <c r="P194" s="97"/>
      <c r="Q194" s="97"/>
      <c r="R194" s="98"/>
      <c r="S194" s="97"/>
      <c r="T194" s="98"/>
      <c r="U194" s="98"/>
      <c r="V194" s="98"/>
      <c r="W194" s="160"/>
      <c r="X194" s="95"/>
      <c r="Y194" s="98"/>
      <c r="Z194" s="163"/>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V194" s="96"/>
      <c r="DW194" s="96"/>
      <c r="DX194" s="96"/>
      <c r="DY194" s="96"/>
      <c r="DZ194" s="96"/>
      <c r="EA194" s="96"/>
      <c r="EB194" s="96"/>
      <c r="EC194" s="96"/>
      <c r="ED194" s="96"/>
      <c r="EE194" s="96"/>
      <c r="EF194" s="96"/>
      <c r="EG194" s="96"/>
      <c r="EH194" s="96"/>
      <c r="EI194" s="96"/>
      <c r="EJ194" s="96"/>
      <c r="EK194" s="96"/>
      <c r="EL194" s="96"/>
      <c r="EM194" s="96"/>
      <c r="EN194" s="96"/>
      <c r="EO194" s="96"/>
      <c r="EP194" s="96"/>
      <c r="EQ194" s="96"/>
      <c r="ER194" s="96"/>
      <c r="ES194" s="96"/>
      <c r="ET194" s="96"/>
      <c r="EU194" s="96"/>
      <c r="EV194" s="96"/>
      <c r="EW194" s="96"/>
      <c r="EX194" s="96"/>
      <c r="EY194" s="96"/>
      <c r="EZ194" s="96"/>
      <c r="FA194" s="96"/>
      <c r="FB194" s="96"/>
      <c r="FC194" s="96"/>
      <c r="FD194" s="96"/>
      <c r="FE194" s="96"/>
      <c r="FF194" s="96"/>
    </row>
    <row r="195" spans="1:162" x14ac:dyDescent="0.25">
      <c r="A195" s="95"/>
      <c r="B195" s="98"/>
      <c r="C195" s="97"/>
      <c r="D195" s="97"/>
      <c r="E195" s="97"/>
      <c r="F195" s="97"/>
      <c r="G195" s="97"/>
      <c r="H195" s="97"/>
      <c r="I195" s="97"/>
      <c r="J195" s="97"/>
      <c r="K195" s="97"/>
      <c r="L195" s="97"/>
      <c r="M195" s="97"/>
      <c r="N195" s="98"/>
      <c r="O195" s="98"/>
      <c r="P195" s="97"/>
      <c r="Q195" s="97"/>
      <c r="R195" s="98"/>
      <c r="S195" s="97"/>
      <c r="T195" s="98"/>
      <c r="U195" s="98"/>
      <c r="V195" s="98"/>
      <c r="W195" s="160"/>
      <c r="X195" s="95"/>
      <c r="Y195" s="98"/>
      <c r="Z195" s="163"/>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c r="EJ195" s="96"/>
      <c r="EK195" s="96"/>
      <c r="EL195" s="96"/>
      <c r="EM195" s="96"/>
      <c r="EN195" s="96"/>
      <c r="EO195" s="96"/>
      <c r="EP195" s="96"/>
      <c r="EQ195" s="96"/>
      <c r="ER195" s="96"/>
      <c r="ES195" s="96"/>
      <c r="ET195" s="96"/>
      <c r="EU195" s="96"/>
      <c r="EV195" s="96"/>
      <c r="EW195" s="96"/>
      <c r="EX195" s="96"/>
      <c r="EY195" s="96"/>
      <c r="EZ195" s="96"/>
      <c r="FA195" s="96"/>
      <c r="FB195" s="96"/>
      <c r="FC195" s="96"/>
      <c r="FD195" s="96"/>
      <c r="FE195" s="96"/>
      <c r="FF195" s="96"/>
    </row>
    <row r="196" spans="1:162" x14ac:dyDescent="0.25">
      <c r="A196" s="95"/>
      <c r="B196" s="98"/>
      <c r="C196" s="97"/>
      <c r="D196" s="97"/>
      <c r="E196" s="97"/>
      <c r="F196" s="97"/>
      <c r="G196" s="97"/>
      <c r="H196" s="97"/>
      <c r="I196" s="97"/>
      <c r="J196" s="97"/>
      <c r="K196" s="97"/>
      <c r="L196" s="97"/>
      <c r="M196" s="97"/>
      <c r="N196" s="98"/>
      <c r="O196" s="98"/>
      <c r="P196" s="97"/>
      <c r="Q196" s="97"/>
      <c r="R196" s="98"/>
      <c r="S196" s="97"/>
      <c r="T196" s="98"/>
      <c r="U196" s="98"/>
      <c r="V196" s="98"/>
      <c r="W196" s="160"/>
      <c r="X196" s="95"/>
      <c r="Y196" s="98"/>
      <c r="Z196" s="163"/>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V196" s="96"/>
      <c r="DW196" s="96"/>
      <c r="DX196" s="96"/>
      <c r="DY196" s="96"/>
      <c r="DZ196" s="96"/>
      <c r="EA196" s="96"/>
      <c r="EB196" s="96"/>
      <c r="EC196" s="96"/>
      <c r="ED196" s="96"/>
      <c r="EE196" s="96"/>
      <c r="EF196" s="96"/>
      <c r="EG196" s="96"/>
      <c r="EH196" s="96"/>
      <c r="EI196" s="96"/>
      <c r="EJ196" s="96"/>
      <c r="EK196" s="96"/>
      <c r="EL196" s="96"/>
      <c r="EM196" s="96"/>
      <c r="EN196" s="96"/>
      <c r="EO196" s="96"/>
      <c r="EP196" s="96"/>
      <c r="EQ196" s="96"/>
      <c r="ER196" s="96"/>
      <c r="ES196" s="96"/>
      <c r="ET196" s="96"/>
      <c r="EU196" s="96"/>
      <c r="EV196" s="96"/>
      <c r="EW196" s="96"/>
      <c r="EX196" s="96"/>
      <c r="EY196" s="96"/>
      <c r="EZ196" s="96"/>
      <c r="FA196" s="96"/>
      <c r="FB196" s="96"/>
      <c r="FC196" s="96"/>
      <c r="FD196" s="96"/>
      <c r="FE196" s="96"/>
      <c r="FF196" s="96"/>
    </row>
    <row r="197" spans="1:162" x14ac:dyDescent="0.25">
      <c r="A197" s="95"/>
      <c r="B197" s="98"/>
      <c r="C197" s="97"/>
      <c r="D197" s="97"/>
      <c r="E197" s="97"/>
      <c r="F197" s="97"/>
      <c r="G197" s="97"/>
      <c r="H197" s="97"/>
      <c r="I197" s="97"/>
      <c r="J197" s="97"/>
      <c r="K197" s="97"/>
      <c r="L197" s="97"/>
      <c r="M197" s="97"/>
      <c r="N197" s="98"/>
      <c r="O197" s="98"/>
      <c r="P197" s="97"/>
      <c r="Q197" s="97"/>
      <c r="R197" s="98"/>
      <c r="S197" s="97"/>
      <c r="T197" s="98"/>
      <c r="U197" s="98"/>
      <c r="V197" s="98"/>
      <c r="W197" s="160"/>
      <c r="X197" s="95"/>
      <c r="Y197" s="98"/>
      <c r="Z197" s="163"/>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c r="DW197" s="96"/>
      <c r="DX197" s="96"/>
      <c r="DY197" s="96"/>
      <c r="DZ197" s="96"/>
      <c r="EA197" s="96"/>
      <c r="EB197" s="96"/>
      <c r="EC197" s="96"/>
      <c r="ED197" s="96"/>
      <c r="EE197" s="96"/>
      <c r="EF197" s="96"/>
      <c r="EG197" s="96"/>
      <c r="EH197" s="96"/>
      <c r="EI197" s="96"/>
      <c r="EJ197" s="96"/>
      <c r="EK197" s="96"/>
      <c r="EL197" s="96"/>
      <c r="EM197" s="96"/>
      <c r="EN197" s="96"/>
      <c r="EO197" s="96"/>
      <c r="EP197" s="96"/>
      <c r="EQ197" s="96"/>
      <c r="ER197" s="96"/>
      <c r="ES197" s="96"/>
      <c r="ET197" s="96"/>
      <c r="EU197" s="96"/>
      <c r="EV197" s="96"/>
      <c r="EW197" s="96"/>
      <c r="EX197" s="96"/>
      <c r="EY197" s="96"/>
      <c r="EZ197" s="96"/>
      <c r="FA197" s="96"/>
      <c r="FB197" s="96"/>
      <c r="FC197" s="96"/>
      <c r="FD197" s="96"/>
      <c r="FE197" s="96"/>
      <c r="FF197" s="96"/>
    </row>
    <row r="198" spans="1:162" x14ac:dyDescent="0.25">
      <c r="A198" s="95"/>
      <c r="B198" s="98"/>
      <c r="C198" s="97"/>
      <c r="D198" s="97"/>
      <c r="E198" s="97"/>
      <c r="F198" s="97"/>
      <c r="G198" s="97"/>
      <c r="H198" s="97"/>
      <c r="I198" s="97"/>
      <c r="J198" s="97"/>
      <c r="K198" s="97"/>
      <c r="L198" s="97"/>
      <c r="M198" s="97"/>
      <c r="N198" s="98"/>
      <c r="O198" s="98"/>
      <c r="P198" s="97"/>
      <c r="Q198" s="97"/>
      <c r="R198" s="98"/>
      <c r="S198" s="97"/>
      <c r="T198" s="98"/>
      <c r="U198" s="98"/>
      <c r="V198" s="98"/>
      <c r="W198" s="160"/>
      <c r="X198" s="95"/>
      <c r="Y198" s="98"/>
      <c r="Z198" s="163"/>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c r="EJ198" s="96"/>
      <c r="EK198" s="96"/>
      <c r="EL198" s="96"/>
      <c r="EM198" s="96"/>
      <c r="EN198" s="96"/>
      <c r="EO198" s="96"/>
      <c r="EP198" s="96"/>
      <c r="EQ198" s="96"/>
      <c r="ER198" s="96"/>
      <c r="ES198" s="96"/>
      <c r="ET198" s="96"/>
      <c r="EU198" s="96"/>
      <c r="EV198" s="96"/>
      <c r="EW198" s="96"/>
      <c r="EX198" s="96"/>
      <c r="EY198" s="96"/>
      <c r="EZ198" s="96"/>
      <c r="FA198" s="96"/>
      <c r="FB198" s="96"/>
      <c r="FC198" s="96"/>
      <c r="FD198" s="96"/>
      <c r="FE198" s="96"/>
      <c r="FF198" s="96"/>
    </row>
    <row r="199" spans="1:162" x14ac:dyDescent="0.25">
      <c r="A199" s="95"/>
      <c r="B199" s="98"/>
      <c r="C199" s="97"/>
      <c r="D199" s="97"/>
      <c r="E199" s="97"/>
      <c r="F199" s="97"/>
      <c r="G199" s="97"/>
      <c r="H199" s="97"/>
      <c r="I199" s="97"/>
      <c r="J199" s="97"/>
      <c r="K199" s="97"/>
      <c r="L199" s="97"/>
      <c r="M199" s="97"/>
      <c r="N199" s="98"/>
      <c r="O199" s="98"/>
      <c r="P199" s="97"/>
      <c r="Q199" s="97"/>
      <c r="R199" s="98"/>
      <c r="S199" s="97"/>
      <c r="T199" s="98"/>
      <c r="U199" s="98"/>
      <c r="V199" s="98"/>
      <c r="W199" s="160"/>
      <c r="X199" s="95"/>
      <c r="Y199" s="98"/>
      <c r="Z199" s="163"/>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c r="DW199" s="96"/>
      <c r="DX199" s="96"/>
      <c r="DY199" s="96"/>
      <c r="DZ199" s="96"/>
      <c r="EA199" s="96"/>
      <c r="EB199" s="96"/>
      <c r="EC199" s="96"/>
      <c r="ED199" s="96"/>
      <c r="EE199" s="96"/>
      <c r="EF199" s="96"/>
      <c r="EG199" s="96"/>
      <c r="EH199" s="96"/>
      <c r="EI199" s="96"/>
      <c r="EJ199" s="96"/>
      <c r="EK199" s="96"/>
      <c r="EL199" s="96"/>
      <c r="EM199" s="96"/>
      <c r="EN199" s="96"/>
      <c r="EO199" s="96"/>
      <c r="EP199" s="96"/>
      <c r="EQ199" s="96"/>
      <c r="ER199" s="96"/>
      <c r="ES199" s="96"/>
      <c r="ET199" s="96"/>
      <c r="EU199" s="96"/>
      <c r="EV199" s="96"/>
      <c r="EW199" s="96"/>
      <c r="EX199" s="96"/>
      <c r="EY199" s="96"/>
      <c r="EZ199" s="96"/>
      <c r="FA199" s="96"/>
      <c r="FB199" s="96"/>
      <c r="FC199" s="96"/>
      <c r="FD199" s="96"/>
      <c r="FE199" s="96"/>
      <c r="FF199" s="96"/>
    </row>
    <row r="200" spans="1:162" x14ac:dyDescent="0.25">
      <c r="A200" s="95"/>
      <c r="B200" s="98"/>
      <c r="C200" s="97"/>
      <c r="D200" s="97"/>
      <c r="E200" s="97"/>
      <c r="F200" s="97"/>
      <c r="G200" s="97"/>
      <c r="H200" s="97"/>
      <c r="I200" s="97"/>
      <c r="J200" s="97"/>
      <c r="K200" s="97"/>
      <c r="L200" s="97"/>
      <c r="M200" s="97"/>
      <c r="N200" s="98"/>
      <c r="O200" s="98"/>
      <c r="P200" s="97"/>
      <c r="Q200" s="97"/>
      <c r="R200" s="98"/>
      <c r="S200" s="97"/>
      <c r="T200" s="98"/>
      <c r="U200" s="98"/>
      <c r="V200" s="98"/>
      <c r="W200" s="160"/>
      <c r="X200" s="95"/>
      <c r="Y200" s="98"/>
      <c r="Z200" s="163"/>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96"/>
      <c r="EM200" s="96"/>
      <c r="EN200" s="96"/>
      <c r="EO200" s="96"/>
      <c r="EP200" s="96"/>
      <c r="EQ200" s="96"/>
      <c r="ER200" s="96"/>
      <c r="ES200" s="96"/>
      <c r="ET200" s="96"/>
      <c r="EU200" s="96"/>
      <c r="EV200" s="96"/>
      <c r="EW200" s="96"/>
      <c r="EX200" s="96"/>
      <c r="EY200" s="96"/>
      <c r="EZ200" s="96"/>
      <c r="FA200" s="96"/>
      <c r="FB200" s="96"/>
      <c r="FC200" s="96"/>
      <c r="FD200" s="96"/>
      <c r="FE200" s="96"/>
      <c r="FF200" s="96"/>
    </row>
    <row r="201" spans="1:162" x14ac:dyDescent="0.25">
      <c r="A201" s="95"/>
      <c r="B201" s="98"/>
      <c r="C201" s="97"/>
      <c r="D201" s="97"/>
      <c r="E201" s="97"/>
      <c r="F201" s="97"/>
      <c r="G201" s="97"/>
      <c r="H201" s="97"/>
      <c r="I201" s="97"/>
      <c r="J201" s="97"/>
      <c r="K201" s="97"/>
      <c r="L201" s="97"/>
      <c r="M201" s="97"/>
      <c r="N201" s="98"/>
      <c r="O201" s="98"/>
      <c r="P201" s="97"/>
      <c r="Q201" s="97"/>
      <c r="R201" s="98"/>
      <c r="S201" s="97"/>
      <c r="T201" s="98"/>
      <c r="U201" s="98"/>
      <c r="V201" s="98"/>
      <c r="W201" s="160"/>
      <c r="X201" s="95"/>
      <c r="Y201" s="98"/>
      <c r="Z201" s="163"/>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c r="EX201" s="96"/>
      <c r="EY201" s="96"/>
      <c r="EZ201" s="96"/>
      <c r="FA201" s="96"/>
      <c r="FB201" s="96"/>
      <c r="FC201" s="96"/>
      <c r="FD201" s="96"/>
      <c r="FE201" s="96"/>
      <c r="FF201" s="96"/>
    </row>
    <row r="202" spans="1:162" x14ac:dyDescent="0.25">
      <c r="A202" s="95"/>
      <c r="B202" s="98"/>
      <c r="C202" s="97"/>
      <c r="D202" s="97"/>
      <c r="E202" s="97"/>
      <c r="F202" s="97"/>
      <c r="G202" s="97"/>
      <c r="H202" s="97"/>
      <c r="I202" s="97"/>
      <c r="J202" s="97"/>
      <c r="K202" s="97"/>
      <c r="L202" s="97"/>
      <c r="M202" s="97"/>
      <c r="N202" s="98"/>
      <c r="O202" s="98"/>
      <c r="P202" s="97"/>
      <c r="Q202" s="97"/>
      <c r="R202" s="98"/>
      <c r="S202" s="97"/>
      <c r="T202" s="98"/>
      <c r="U202" s="98"/>
      <c r="V202" s="98"/>
      <c r="W202" s="160"/>
      <c r="X202" s="95"/>
      <c r="Y202" s="98"/>
      <c r="Z202" s="163"/>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c r="EJ202" s="96"/>
      <c r="EK202" s="96"/>
      <c r="EL202" s="96"/>
      <c r="EM202" s="96"/>
      <c r="EN202" s="96"/>
      <c r="EO202" s="96"/>
      <c r="EP202" s="96"/>
      <c r="EQ202" s="96"/>
      <c r="ER202" s="96"/>
      <c r="ES202" s="96"/>
      <c r="ET202" s="96"/>
      <c r="EU202" s="96"/>
      <c r="EV202" s="96"/>
      <c r="EW202" s="96"/>
      <c r="EX202" s="96"/>
      <c r="EY202" s="96"/>
      <c r="EZ202" s="96"/>
      <c r="FA202" s="96"/>
      <c r="FB202" s="96"/>
      <c r="FC202" s="96"/>
      <c r="FD202" s="96"/>
      <c r="FE202" s="96"/>
      <c r="FF202" s="96"/>
    </row>
    <row r="203" spans="1:162" x14ac:dyDescent="0.25">
      <c r="A203" s="95"/>
      <c r="B203" s="98"/>
      <c r="C203" s="97"/>
      <c r="D203" s="97"/>
      <c r="E203" s="97"/>
      <c r="F203" s="97"/>
      <c r="G203" s="97"/>
      <c r="H203" s="97"/>
      <c r="I203" s="97"/>
      <c r="J203" s="97"/>
      <c r="K203" s="97"/>
      <c r="L203" s="97"/>
      <c r="M203" s="97"/>
      <c r="N203" s="98"/>
      <c r="O203" s="98"/>
      <c r="P203" s="97"/>
      <c r="Q203" s="97"/>
      <c r="R203" s="98"/>
      <c r="S203" s="97"/>
      <c r="T203" s="98"/>
      <c r="U203" s="98"/>
      <c r="V203" s="98"/>
      <c r="W203" s="160"/>
      <c r="X203" s="95"/>
      <c r="Y203" s="98"/>
      <c r="Z203" s="163"/>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c r="EJ203" s="96"/>
      <c r="EK203" s="96"/>
      <c r="EL203" s="96"/>
      <c r="EM203" s="96"/>
      <c r="EN203" s="96"/>
      <c r="EO203" s="96"/>
      <c r="EP203" s="96"/>
      <c r="EQ203" s="96"/>
      <c r="ER203" s="96"/>
      <c r="ES203" s="96"/>
      <c r="ET203" s="96"/>
      <c r="EU203" s="96"/>
      <c r="EV203" s="96"/>
      <c r="EW203" s="96"/>
      <c r="EX203" s="96"/>
      <c r="EY203" s="96"/>
      <c r="EZ203" s="96"/>
      <c r="FA203" s="96"/>
      <c r="FB203" s="96"/>
      <c r="FC203" s="96"/>
      <c r="FD203" s="96"/>
      <c r="FE203" s="96"/>
      <c r="FF203" s="96"/>
    </row>
    <row r="204" spans="1:162" x14ac:dyDescent="0.25">
      <c r="A204" s="95"/>
      <c r="B204" s="98"/>
      <c r="C204" s="97"/>
      <c r="D204" s="97"/>
      <c r="E204" s="97"/>
      <c r="F204" s="97"/>
      <c r="G204" s="97"/>
      <c r="H204" s="97"/>
      <c r="I204" s="97"/>
      <c r="J204" s="97"/>
      <c r="K204" s="97"/>
      <c r="L204" s="97"/>
      <c r="M204" s="97"/>
      <c r="N204" s="98"/>
      <c r="O204" s="98"/>
      <c r="P204" s="97"/>
      <c r="Q204" s="97"/>
      <c r="R204" s="98"/>
      <c r="S204" s="97"/>
      <c r="T204" s="98"/>
      <c r="U204" s="98"/>
      <c r="V204" s="98"/>
      <c r="W204" s="160"/>
      <c r="X204" s="95"/>
      <c r="Y204" s="98"/>
      <c r="Z204" s="163"/>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c r="EJ204" s="96"/>
      <c r="EK204" s="96"/>
      <c r="EL204" s="96"/>
      <c r="EM204" s="96"/>
      <c r="EN204" s="96"/>
      <c r="EO204" s="96"/>
      <c r="EP204" s="96"/>
      <c r="EQ204" s="96"/>
      <c r="ER204" s="96"/>
      <c r="ES204" s="96"/>
      <c r="ET204" s="96"/>
      <c r="EU204" s="96"/>
      <c r="EV204" s="96"/>
      <c r="EW204" s="96"/>
      <c r="EX204" s="96"/>
      <c r="EY204" s="96"/>
      <c r="EZ204" s="96"/>
      <c r="FA204" s="96"/>
      <c r="FB204" s="96"/>
      <c r="FC204" s="96"/>
      <c r="FD204" s="96"/>
      <c r="FE204" s="96"/>
      <c r="FF204" s="96"/>
    </row>
    <row r="205" spans="1:162" x14ac:dyDescent="0.25">
      <c r="A205" s="95"/>
      <c r="B205" s="98"/>
      <c r="C205" s="97"/>
      <c r="D205" s="97"/>
      <c r="E205" s="97"/>
      <c r="F205" s="97"/>
      <c r="G205" s="97"/>
      <c r="H205" s="97"/>
      <c r="I205" s="97"/>
      <c r="J205" s="97"/>
      <c r="K205" s="97"/>
      <c r="L205" s="97"/>
      <c r="M205" s="97"/>
      <c r="N205" s="98"/>
      <c r="O205" s="98"/>
      <c r="P205" s="97"/>
      <c r="Q205" s="97"/>
      <c r="R205" s="98"/>
      <c r="S205" s="97"/>
      <c r="T205" s="98"/>
      <c r="U205" s="98"/>
      <c r="V205" s="98"/>
      <c r="W205" s="160"/>
      <c r="X205" s="95"/>
      <c r="Y205" s="98"/>
      <c r="Z205" s="163"/>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c r="EJ205" s="96"/>
      <c r="EK205" s="96"/>
      <c r="EL205" s="96"/>
      <c r="EM205" s="96"/>
      <c r="EN205" s="96"/>
      <c r="EO205" s="96"/>
      <c r="EP205" s="96"/>
      <c r="EQ205" s="96"/>
      <c r="ER205" s="96"/>
      <c r="ES205" s="96"/>
      <c r="ET205" s="96"/>
      <c r="EU205" s="96"/>
      <c r="EV205" s="96"/>
      <c r="EW205" s="96"/>
      <c r="EX205" s="96"/>
      <c r="EY205" s="96"/>
      <c r="EZ205" s="96"/>
      <c r="FA205" s="96"/>
      <c r="FB205" s="96"/>
      <c r="FC205" s="96"/>
      <c r="FD205" s="96"/>
      <c r="FE205" s="96"/>
      <c r="FF205" s="96"/>
    </row>
    <row r="206" spans="1:162" x14ac:dyDescent="0.25">
      <c r="A206" s="95"/>
      <c r="B206" s="98"/>
      <c r="C206" s="97"/>
      <c r="D206" s="97"/>
      <c r="E206" s="97"/>
      <c r="F206" s="97"/>
      <c r="G206" s="97"/>
      <c r="H206" s="97"/>
      <c r="I206" s="97"/>
      <c r="J206" s="97"/>
      <c r="K206" s="97"/>
      <c r="L206" s="97"/>
      <c r="M206" s="97"/>
      <c r="N206" s="98"/>
      <c r="O206" s="98"/>
      <c r="P206" s="97"/>
      <c r="Q206" s="97"/>
      <c r="R206" s="98"/>
      <c r="S206" s="97"/>
      <c r="T206" s="98"/>
      <c r="U206" s="98"/>
      <c r="V206" s="98"/>
      <c r="W206" s="160"/>
      <c r="X206" s="95"/>
      <c r="Y206" s="98"/>
      <c r="Z206" s="163"/>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c r="EJ206" s="96"/>
      <c r="EK206" s="96"/>
      <c r="EL206" s="96"/>
      <c r="EM206" s="96"/>
      <c r="EN206" s="96"/>
      <c r="EO206" s="96"/>
      <c r="EP206" s="96"/>
      <c r="EQ206" s="96"/>
      <c r="ER206" s="96"/>
      <c r="ES206" s="96"/>
      <c r="ET206" s="96"/>
      <c r="EU206" s="96"/>
      <c r="EV206" s="96"/>
      <c r="EW206" s="96"/>
      <c r="EX206" s="96"/>
      <c r="EY206" s="96"/>
      <c r="EZ206" s="96"/>
      <c r="FA206" s="96"/>
      <c r="FB206" s="96"/>
      <c r="FC206" s="96"/>
      <c r="FD206" s="96"/>
      <c r="FE206" s="96"/>
      <c r="FF206" s="96"/>
    </row>
    <row r="207" spans="1:162" x14ac:dyDescent="0.25">
      <c r="A207" s="95"/>
      <c r="B207" s="98"/>
      <c r="C207" s="97"/>
      <c r="D207" s="97"/>
      <c r="E207" s="97"/>
      <c r="F207" s="97"/>
      <c r="G207" s="97"/>
      <c r="H207" s="97"/>
      <c r="I207" s="97"/>
      <c r="J207" s="97"/>
      <c r="K207" s="97"/>
      <c r="L207" s="97"/>
      <c r="M207" s="97"/>
      <c r="N207" s="98"/>
      <c r="O207" s="98"/>
      <c r="P207" s="97"/>
      <c r="Q207" s="97"/>
      <c r="R207" s="98"/>
      <c r="S207" s="97"/>
      <c r="T207" s="98"/>
      <c r="U207" s="98"/>
      <c r="V207" s="98"/>
      <c r="W207" s="160"/>
      <c r="X207" s="95"/>
      <c r="Y207" s="98"/>
      <c r="Z207" s="163"/>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96"/>
      <c r="EM207" s="96"/>
      <c r="EN207" s="96"/>
      <c r="EO207" s="96"/>
      <c r="EP207" s="96"/>
      <c r="EQ207" s="96"/>
      <c r="ER207" s="96"/>
      <c r="ES207" s="96"/>
      <c r="ET207" s="96"/>
      <c r="EU207" s="96"/>
      <c r="EV207" s="96"/>
      <c r="EW207" s="96"/>
      <c r="EX207" s="96"/>
      <c r="EY207" s="96"/>
      <c r="EZ207" s="96"/>
      <c r="FA207" s="96"/>
      <c r="FB207" s="96"/>
      <c r="FC207" s="96"/>
      <c r="FD207" s="96"/>
      <c r="FE207" s="96"/>
      <c r="FF207" s="96"/>
    </row>
    <row r="208" spans="1:162" x14ac:dyDescent="0.25">
      <c r="A208" s="95"/>
      <c r="B208" s="98"/>
      <c r="C208" s="97"/>
      <c r="D208" s="97"/>
      <c r="E208" s="97"/>
      <c r="F208" s="97"/>
      <c r="G208" s="97"/>
      <c r="H208" s="97"/>
      <c r="I208" s="97"/>
      <c r="J208" s="97"/>
      <c r="K208" s="97"/>
      <c r="L208" s="97"/>
      <c r="M208" s="97"/>
      <c r="N208" s="98"/>
      <c r="O208" s="98"/>
      <c r="P208" s="97"/>
      <c r="Q208" s="97"/>
      <c r="R208" s="98"/>
      <c r="S208" s="97"/>
      <c r="T208" s="98"/>
      <c r="U208" s="98"/>
      <c r="V208" s="98"/>
      <c r="W208" s="160"/>
      <c r="X208" s="95"/>
      <c r="Y208" s="98"/>
      <c r="Z208" s="163"/>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96"/>
      <c r="EM208" s="96"/>
      <c r="EN208" s="96"/>
      <c r="EO208" s="96"/>
      <c r="EP208" s="96"/>
      <c r="EQ208" s="96"/>
      <c r="ER208" s="96"/>
      <c r="ES208" s="96"/>
      <c r="ET208" s="96"/>
      <c r="EU208" s="96"/>
      <c r="EV208" s="96"/>
      <c r="EW208" s="96"/>
      <c r="EX208" s="96"/>
      <c r="EY208" s="96"/>
      <c r="EZ208" s="96"/>
      <c r="FA208" s="96"/>
      <c r="FB208" s="96"/>
      <c r="FC208" s="96"/>
      <c r="FD208" s="96"/>
      <c r="FE208" s="96"/>
      <c r="FF208" s="96"/>
    </row>
    <row r="209" spans="1:162" x14ac:dyDescent="0.25">
      <c r="A209" s="95"/>
      <c r="B209" s="98"/>
      <c r="C209" s="97"/>
      <c r="D209" s="97"/>
      <c r="E209" s="97"/>
      <c r="F209" s="97"/>
      <c r="G209" s="97"/>
      <c r="H209" s="97"/>
      <c r="I209" s="97"/>
      <c r="J209" s="97"/>
      <c r="K209" s="97"/>
      <c r="L209" s="97"/>
      <c r="M209" s="97"/>
      <c r="N209" s="98"/>
      <c r="O209" s="98"/>
      <c r="P209" s="97"/>
      <c r="Q209" s="97"/>
      <c r="R209" s="98"/>
      <c r="S209" s="97"/>
      <c r="T209" s="98"/>
      <c r="U209" s="98"/>
      <c r="V209" s="98"/>
      <c r="W209" s="160"/>
      <c r="X209" s="95"/>
      <c r="Y209" s="98"/>
      <c r="Z209" s="163"/>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row>
    <row r="210" spans="1:162" x14ac:dyDescent="0.25">
      <c r="A210" s="95"/>
      <c r="B210" s="98"/>
      <c r="C210" s="97"/>
      <c r="D210" s="97"/>
      <c r="E210" s="97"/>
      <c r="F210" s="97"/>
      <c r="G210" s="97"/>
      <c r="H210" s="97"/>
      <c r="I210" s="97"/>
      <c r="J210" s="97"/>
      <c r="K210" s="97"/>
      <c r="L210" s="97"/>
      <c r="M210" s="97"/>
      <c r="N210" s="98"/>
      <c r="O210" s="98"/>
      <c r="P210" s="97"/>
      <c r="Q210" s="97"/>
      <c r="R210" s="98"/>
      <c r="S210" s="97"/>
      <c r="T210" s="98"/>
      <c r="U210" s="98"/>
      <c r="V210" s="98"/>
      <c r="W210" s="160"/>
      <c r="X210" s="95"/>
      <c r="Y210" s="98"/>
      <c r="Z210" s="163"/>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c r="EJ210" s="96"/>
      <c r="EK210" s="96"/>
      <c r="EL210" s="96"/>
      <c r="EM210" s="96"/>
      <c r="EN210" s="96"/>
      <c r="EO210" s="96"/>
      <c r="EP210" s="96"/>
      <c r="EQ210" s="96"/>
      <c r="ER210" s="96"/>
      <c r="ES210" s="96"/>
      <c r="ET210" s="96"/>
      <c r="EU210" s="96"/>
      <c r="EV210" s="96"/>
      <c r="EW210" s="96"/>
      <c r="EX210" s="96"/>
      <c r="EY210" s="96"/>
      <c r="EZ210" s="96"/>
      <c r="FA210" s="96"/>
      <c r="FB210" s="96"/>
      <c r="FC210" s="96"/>
      <c r="FD210" s="96"/>
      <c r="FE210" s="96"/>
      <c r="FF210" s="96"/>
    </row>
    <row r="211" spans="1:162" x14ac:dyDescent="0.25">
      <c r="A211" s="95"/>
      <c r="B211" s="98"/>
      <c r="C211" s="97"/>
      <c r="D211" s="97"/>
      <c r="E211" s="97"/>
      <c r="F211" s="97"/>
      <c r="G211" s="97"/>
      <c r="H211" s="97"/>
      <c r="I211" s="97"/>
      <c r="J211" s="97"/>
      <c r="K211" s="97"/>
      <c r="L211" s="97"/>
      <c r="M211" s="97"/>
      <c r="N211" s="98"/>
      <c r="O211" s="98"/>
      <c r="P211" s="97"/>
      <c r="Q211" s="97"/>
      <c r="R211" s="98"/>
      <c r="S211" s="97"/>
      <c r="T211" s="98"/>
      <c r="U211" s="98"/>
      <c r="V211" s="98"/>
      <c r="W211" s="160"/>
      <c r="X211" s="95"/>
      <c r="Y211" s="98"/>
      <c r="Z211" s="163"/>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c r="EJ211" s="96"/>
      <c r="EK211" s="96"/>
      <c r="EL211" s="96"/>
      <c r="EM211" s="96"/>
      <c r="EN211" s="96"/>
      <c r="EO211" s="96"/>
      <c r="EP211" s="96"/>
      <c r="EQ211" s="96"/>
      <c r="ER211" s="96"/>
      <c r="ES211" s="96"/>
      <c r="ET211" s="96"/>
      <c r="EU211" s="96"/>
      <c r="EV211" s="96"/>
      <c r="EW211" s="96"/>
      <c r="EX211" s="96"/>
      <c r="EY211" s="96"/>
      <c r="EZ211" s="96"/>
      <c r="FA211" s="96"/>
      <c r="FB211" s="96"/>
      <c r="FC211" s="96"/>
      <c r="FD211" s="96"/>
      <c r="FE211" s="96"/>
      <c r="FF211" s="96"/>
    </row>
    <row r="212" spans="1:162" x14ac:dyDescent="0.25">
      <c r="A212" s="95"/>
      <c r="B212" s="98"/>
      <c r="C212" s="97"/>
      <c r="D212" s="97"/>
      <c r="E212" s="97"/>
      <c r="F212" s="97"/>
      <c r="G212" s="97"/>
      <c r="H212" s="97"/>
      <c r="I212" s="97"/>
      <c r="J212" s="97"/>
      <c r="K212" s="97"/>
      <c r="L212" s="97"/>
      <c r="M212" s="97"/>
      <c r="N212" s="98"/>
      <c r="O212" s="98"/>
      <c r="P212" s="97"/>
      <c r="Q212" s="97"/>
      <c r="R212" s="98"/>
      <c r="S212" s="97"/>
      <c r="T212" s="98"/>
      <c r="U212" s="98"/>
      <c r="V212" s="98"/>
      <c r="W212" s="160"/>
      <c r="X212" s="95"/>
      <c r="Y212" s="98"/>
      <c r="Z212" s="163"/>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c r="EX212" s="96"/>
      <c r="EY212" s="96"/>
      <c r="EZ212" s="96"/>
      <c r="FA212" s="96"/>
      <c r="FB212" s="96"/>
      <c r="FC212" s="96"/>
      <c r="FD212" s="96"/>
      <c r="FE212" s="96"/>
      <c r="FF212" s="96"/>
    </row>
    <row r="213" spans="1:162" x14ac:dyDescent="0.25">
      <c r="A213" s="95"/>
      <c r="B213" s="98"/>
      <c r="C213" s="97"/>
      <c r="D213" s="97"/>
      <c r="E213" s="97"/>
      <c r="F213" s="97"/>
      <c r="G213" s="97"/>
      <c r="H213" s="97"/>
      <c r="I213" s="97"/>
      <c r="J213" s="97"/>
      <c r="K213" s="97"/>
      <c r="L213" s="97"/>
      <c r="M213" s="97"/>
      <c r="N213" s="98"/>
      <c r="O213" s="98"/>
      <c r="P213" s="97"/>
      <c r="Q213" s="97"/>
      <c r="R213" s="98"/>
      <c r="S213" s="97"/>
      <c r="T213" s="98"/>
      <c r="U213" s="98"/>
      <c r="V213" s="98"/>
      <c r="W213" s="160"/>
      <c r="X213" s="95"/>
      <c r="Y213" s="98"/>
      <c r="Z213" s="163"/>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c r="EX213" s="96"/>
      <c r="EY213" s="96"/>
      <c r="EZ213" s="96"/>
      <c r="FA213" s="96"/>
      <c r="FB213" s="96"/>
      <c r="FC213" s="96"/>
      <c r="FD213" s="96"/>
      <c r="FE213" s="96"/>
      <c r="FF213" s="96"/>
    </row>
    <row r="214" spans="1:162" x14ac:dyDescent="0.25">
      <c r="A214" s="95"/>
      <c r="B214" s="98"/>
      <c r="C214" s="97"/>
      <c r="D214" s="97"/>
      <c r="E214" s="97"/>
      <c r="F214" s="97"/>
      <c r="G214" s="97"/>
      <c r="H214" s="97"/>
      <c r="I214" s="97"/>
      <c r="J214" s="97"/>
      <c r="K214" s="97"/>
      <c r="L214" s="97"/>
      <c r="M214" s="97"/>
      <c r="N214" s="98"/>
      <c r="O214" s="98"/>
      <c r="P214" s="97"/>
      <c r="Q214" s="97"/>
      <c r="R214" s="98"/>
      <c r="S214" s="97"/>
      <c r="T214" s="98"/>
      <c r="U214" s="98"/>
      <c r="V214" s="98"/>
      <c r="W214" s="160"/>
      <c r="X214" s="95"/>
      <c r="Y214" s="98"/>
      <c r="Z214" s="163"/>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c r="EX214" s="96"/>
      <c r="EY214" s="96"/>
      <c r="EZ214" s="96"/>
      <c r="FA214" s="96"/>
      <c r="FB214" s="96"/>
      <c r="FC214" s="96"/>
      <c r="FD214" s="96"/>
      <c r="FE214" s="96"/>
      <c r="FF214" s="96"/>
    </row>
    <row r="215" spans="1:162" x14ac:dyDescent="0.25">
      <c r="A215" s="95"/>
      <c r="B215" s="98"/>
      <c r="C215" s="97"/>
      <c r="D215" s="97"/>
      <c r="E215" s="97"/>
      <c r="F215" s="97"/>
      <c r="G215" s="97"/>
      <c r="H215" s="97"/>
      <c r="I215" s="97"/>
      <c r="J215" s="97"/>
      <c r="K215" s="97"/>
      <c r="L215" s="97"/>
      <c r="M215" s="97"/>
      <c r="N215" s="98"/>
      <c r="O215" s="98"/>
      <c r="P215" s="97"/>
      <c r="Q215" s="97"/>
      <c r="R215" s="98"/>
      <c r="S215" s="97"/>
      <c r="T215" s="98"/>
      <c r="U215" s="98"/>
      <c r="V215" s="98"/>
      <c r="W215" s="160"/>
      <c r="X215" s="95"/>
      <c r="Y215" s="98"/>
      <c r="Z215" s="163"/>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c r="EJ215" s="96"/>
      <c r="EK215" s="96"/>
      <c r="EL215" s="96"/>
      <c r="EM215" s="96"/>
      <c r="EN215" s="96"/>
      <c r="EO215" s="96"/>
      <c r="EP215" s="96"/>
      <c r="EQ215" s="96"/>
      <c r="ER215" s="96"/>
      <c r="ES215" s="96"/>
      <c r="ET215" s="96"/>
      <c r="EU215" s="96"/>
      <c r="EV215" s="96"/>
      <c r="EW215" s="96"/>
      <c r="EX215" s="96"/>
      <c r="EY215" s="96"/>
      <c r="EZ215" s="96"/>
      <c r="FA215" s="96"/>
      <c r="FB215" s="96"/>
      <c r="FC215" s="96"/>
      <c r="FD215" s="96"/>
      <c r="FE215" s="96"/>
      <c r="FF215" s="96"/>
    </row>
    <row r="216" spans="1:162" x14ac:dyDescent="0.25">
      <c r="A216" s="95"/>
      <c r="B216" s="98"/>
      <c r="C216" s="97"/>
      <c r="D216" s="97"/>
      <c r="E216" s="97"/>
      <c r="F216" s="97"/>
      <c r="G216" s="97"/>
      <c r="H216" s="97"/>
      <c r="I216" s="97"/>
      <c r="J216" s="97"/>
      <c r="K216" s="97"/>
      <c r="L216" s="97"/>
      <c r="M216" s="97"/>
      <c r="N216" s="98"/>
      <c r="O216" s="98"/>
      <c r="P216" s="97"/>
      <c r="Q216" s="97"/>
      <c r="R216" s="98"/>
      <c r="S216" s="97"/>
      <c r="T216" s="98"/>
      <c r="U216" s="98"/>
      <c r="V216" s="98"/>
      <c r="W216" s="160"/>
      <c r="X216" s="95"/>
      <c r="Y216" s="98"/>
      <c r="Z216" s="163"/>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c r="EJ216" s="96"/>
      <c r="EK216" s="96"/>
      <c r="EL216" s="96"/>
      <c r="EM216" s="96"/>
      <c r="EN216" s="96"/>
      <c r="EO216" s="96"/>
      <c r="EP216" s="96"/>
      <c r="EQ216" s="96"/>
      <c r="ER216" s="96"/>
      <c r="ES216" s="96"/>
      <c r="ET216" s="96"/>
      <c r="EU216" s="96"/>
      <c r="EV216" s="96"/>
      <c r="EW216" s="96"/>
      <c r="EX216" s="96"/>
      <c r="EY216" s="96"/>
      <c r="EZ216" s="96"/>
      <c r="FA216" s="96"/>
      <c r="FB216" s="96"/>
      <c r="FC216" s="96"/>
      <c r="FD216" s="96"/>
      <c r="FE216" s="96"/>
      <c r="FF216" s="96"/>
    </row>
    <row r="217" spans="1:162" x14ac:dyDescent="0.25">
      <c r="A217" s="95"/>
      <c r="B217" s="98"/>
      <c r="C217" s="97"/>
      <c r="D217" s="97"/>
      <c r="E217" s="97"/>
      <c r="F217" s="97"/>
      <c r="G217" s="97"/>
      <c r="H217" s="97"/>
      <c r="I217" s="97"/>
      <c r="J217" s="97"/>
      <c r="K217" s="97"/>
      <c r="L217" s="97"/>
      <c r="M217" s="97"/>
      <c r="N217" s="98"/>
      <c r="O217" s="98"/>
      <c r="P217" s="97"/>
      <c r="Q217" s="97"/>
      <c r="R217" s="98"/>
      <c r="S217" s="97"/>
      <c r="T217" s="98"/>
      <c r="U217" s="98"/>
      <c r="V217" s="98"/>
      <c r="W217" s="160"/>
      <c r="X217" s="95"/>
      <c r="Y217" s="98"/>
      <c r="Z217" s="163"/>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c r="EJ217" s="96"/>
      <c r="EK217" s="96"/>
      <c r="EL217" s="96"/>
      <c r="EM217" s="96"/>
      <c r="EN217" s="96"/>
      <c r="EO217" s="96"/>
      <c r="EP217" s="96"/>
      <c r="EQ217" s="96"/>
      <c r="ER217" s="96"/>
      <c r="ES217" s="96"/>
      <c r="ET217" s="96"/>
      <c r="EU217" s="96"/>
      <c r="EV217" s="96"/>
      <c r="EW217" s="96"/>
      <c r="EX217" s="96"/>
      <c r="EY217" s="96"/>
      <c r="EZ217" s="96"/>
      <c r="FA217" s="96"/>
      <c r="FB217" s="96"/>
      <c r="FC217" s="96"/>
      <c r="FD217" s="96"/>
      <c r="FE217" s="96"/>
      <c r="FF217" s="96"/>
    </row>
    <row r="218" spans="1:162" x14ac:dyDescent="0.25">
      <c r="A218" s="95"/>
      <c r="B218" s="98"/>
      <c r="C218" s="97"/>
      <c r="D218" s="97"/>
      <c r="E218" s="97"/>
      <c r="F218" s="97"/>
      <c r="G218" s="97"/>
      <c r="H218" s="97"/>
      <c r="I218" s="97"/>
      <c r="J218" s="97"/>
      <c r="K218" s="97"/>
      <c r="L218" s="97"/>
      <c r="M218" s="97"/>
      <c r="N218" s="98"/>
      <c r="O218" s="98"/>
      <c r="P218" s="97"/>
      <c r="Q218" s="97"/>
      <c r="R218" s="98"/>
      <c r="S218" s="97"/>
      <c r="T218" s="98"/>
      <c r="U218" s="98"/>
      <c r="V218" s="98"/>
      <c r="W218" s="160"/>
      <c r="X218" s="95"/>
      <c r="Y218" s="98"/>
      <c r="Z218" s="163"/>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c r="EJ218" s="96"/>
      <c r="EK218" s="96"/>
      <c r="EL218" s="96"/>
      <c r="EM218" s="96"/>
      <c r="EN218" s="96"/>
      <c r="EO218" s="96"/>
      <c r="EP218" s="96"/>
      <c r="EQ218" s="96"/>
      <c r="ER218" s="96"/>
      <c r="ES218" s="96"/>
      <c r="ET218" s="96"/>
      <c r="EU218" s="96"/>
      <c r="EV218" s="96"/>
      <c r="EW218" s="96"/>
      <c r="EX218" s="96"/>
      <c r="EY218" s="96"/>
      <c r="EZ218" s="96"/>
      <c r="FA218" s="96"/>
      <c r="FB218" s="96"/>
      <c r="FC218" s="96"/>
      <c r="FD218" s="96"/>
      <c r="FE218" s="96"/>
      <c r="FF218" s="96"/>
    </row>
    <row r="219" spans="1:162" x14ac:dyDescent="0.25">
      <c r="A219" s="95"/>
      <c r="B219" s="98"/>
      <c r="C219" s="97"/>
      <c r="D219" s="97"/>
      <c r="E219" s="97"/>
      <c r="F219" s="97"/>
      <c r="G219" s="97"/>
      <c r="H219" s="97"/>
      <c r="I219" s="97"/>
      <c r="J219" s="97"/>
      <c r="K219" s="97"/>
      <c r="L219" s="97"/>
      <c r="M219" s="97"/>
      <c r="N219" s="98"/>
      <c r="O219" s="98"/>
      <c r="P219" s="97"/>
      <c r="Q219" s="97"/>
      <c r="R219" s="98"/>
      <c r="S219" s="97"/>
      <c r="T219" s="98"/>
      <c r="U219" s="98"/>
      <c r="V219" s="98"/>
      <c r="W219" s="160"/>
      <c r="X219" s="95"/>
      <c r="Y219" s="98"/>
      <c r="Z219" s="163"/>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6"/>
      <c r="FF219" s="96"/>
    </row>
    <row r="220" spans="1:162" x14ac:dyDescent="0.25">
      <c r="A220" s="95"/>
      <c r="B220" s="98"/>
      <c r="C220" s="97"/>
      <c r="D220" s="97"/>
      <c r="E220" s="97"/>
      <c r="F220" s="97"/>
      <c r="G220" s="97"/>
      <c r="H220" s="97"/>
      <c r="I220" s="97"/>
      <c r="J220" s="97"/>
      <c r="K220" s="97"/>
      <c r="L220" s="97"/>
      <c r="M220" s="97"/>
      <c r="N220" s="98"/>
      <c r="O220" s="98"/>
      <c r="P220" s="97"/>
      <c r="Q220" s="97"/>
      <c r="R220" s="98"/>
      <c r="S220" s="97"/>
      <c r="T220" s="98"/>
      <c r="U220" s="98"/>
      <c r="V220" s="98"/>
      <c r="W220" s="160"/>
      <c r="X220" s="95"/>
      <c r="Y220" s="98"/>
      <c r="Z220" s="163"/>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c r="EJ220" s="96"/>
      <c r="EK220" s="96"/>
      <c r="EL220" s="96"/>
      <c r="EM220" s="96"/>
      <c r="EN220" s="96"/>
      <c r="EO220" s="96"/>
      <c r="EP220" s="96"/>
      <c r="EQ220" s="96"/>
      <c r="ER220" s="96"/>
      <c r="ES220" s="96"/>
      <c r="ET220" s="96"/>
      <c r="EU220" s="96"/>
      <c r="EV220" s="96"/>
      <c r="EW220" s="96"/>
      <c r="EX220" s="96"/>
      <c r="EY220" s="96"/>
      <c r="EZ220" s="96"/>
      <c r="FA220" s="96"/>
      <c r="FB220" s="96"/>
      <c r="FC220" s="96"/>
      <c r="FD220" s="96"/>
      <c r="FE220" s="96"/>
      <c r="FF220" s="96"/>
    </row>
    <row r="221" spans="1:162" x14ac:dyDescent="0.25">
      <c r="A221" s="95"/>
      <c r="B221" s="98"/>
      <c r="C221" s="97"/>
      <c r="D221" s="97"/>
      <c r="E221" s="97"/>
      <c r="F221" s="97"/>
      <c r="G221" s="97"/>
      <c r="H221" s="97"/>
      <c r="I221" s="97"/>
      <c r="J221" s="97"/>
      <c r="K221" s="97"/>
      <c r="L221" s="97"/>
      <c r="M221" s="97"/>
      <c r="N221" s="98"/>
      <c r="O221" s="98"/>
      <c r="P221" s="97"/>
      <c r="Q221" s="97"/>
      <c r="R221" s="98"/>
      <c r="S221" s="97"/>
      <c r="T221" s="98"/>
      <c r="U221" s="98"/>
      <c r="V221" s="98"/>
      <c r="W221" s="160"/>
      <c r="X221" s="95"/>
      <c r="Y221" s="98"/>
      <c r="Z221" s="163"/>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c r="EJ221" s="96"/>
      <c r="EK221" s="96"/>
      <c r="EL221" s="96"/>
      <c r="EM221" s="96"/>
      <c r="EN221" s="96"/>
      <c r="EO221" s="96"/>
      <c r="EP221" s="96"/>
      <c r="EQ221" s="96"/>
      <c r="ER221" s="96"/>
      <c r="ES221" s="96"/>
      <c r="ET221" s="96"/>
      <c r="EU221" s="96"/>
      <c r="EV221" s="96"/>
      <c r="EW221" s="96"/>
      <c r="EX221" s="96"/>
      <c r="EY221" s="96"/>
      <c r="EZ221" s="96"/>
      <c r="FA221" s="96"/>
      <c r="FB221" s="96"/>
      <c r="FC221" s="96"/>
      <c r="FD221" s="96"/>
      <c r="FE221" s="96"/>
      <c r="FF221" s="96"/>
    </row>
    <row r="222" spans="1:162" x14ac:dyDescent="0.25">
      <c r="A222" s="95"/>
      <c r="B222" s="98"/>
      <c r="C222" s="97"/>
      <c r="D222" s="97"/>
      <c r="E222" s="97"/>
      <c r="F222" s="97"/>
      <c r="G222" s="97"/>
      <c r="H222" s="97"/>
      <c r="I222" s="97"/>
      <c r="J222" s="97"/>
      <c r="K222" s="97"/>
      <c r="L222" s="97"/>
      <c r="M222" s="97"/>
      <c r="N222" s="98"/>
      <c r="O222" s="98"/>
      <c r="P222" s="97"/>
      <c r="Q222" s="97"/>
      <c r="R222" s="98"/>
      <c r="S222" s="97"/>
      <c r="T222" s="98"/>
      <c r="U222" s="98"/>
      <c r="V222" s="98"/>
      <c r="W222" s="160"/>
      <c r="X222" s="95"/>
      <c r="Y222" s="98"/>
      <c r="Z222" s="163"/>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c r="DW222" s="96"/>
      <c r="DX222" s="96"/>
      <c r="DY222" s="96"/>
      <c r="DZ222" s="96"/>
      <c r="EA222" s="96"/>
      <c r="EB222" s="96"/>
      <c r="EC222" s="96"/>
      <c r="ED222" s="96"/>
      <c r="EE222" s="96"/>
      <c r="EF222" s="96"/>
      <c r="EG222" s="96"/>
      <c r="EH222" s="96"/>
      <c r="EI222" s="96"/>
      <c r="EJ222" s="96"/>
      <c r="EK222" s="96"/>
      <c r="EL222" s="96"/>
      <c r="EM222" s="96"/>
      <c r="EN222" s="96"/>
      <c r="EO222" s="96"/>
      <c r="EP222" s="96"/>
      <c r="EQ222" s="96"/>
      <c r="ER222" s="96"/>
      <c r="ES222" s="96"/>
      <c r="ET222" s="96"/>
      <c r="EU222" s="96"/>
      <c r="EV222" s="96"/>
      <c r="EW222" s="96"/>
      <c r="EX222" s="96"/>
      <c r="EY222" s="96"/>
      <c r="EZ222" s="96"/>
      <c r="FA222" s="96"/>
      <c r="FB222" s="96"/>
      <c r="FC222" s="96"/>
      <c r="FD222" s="96"/>
      <c r="FE222" s="96"/>
      <c r="FF222" s="96"/>
    </row>
    <row r="223" spans="1:162" x14ac:dyDescent="0.25">
      <c r="A223" s="95"/>
      <c r="B223" s="98"/>
      <c r="C223" s="97"/>
      <c r="D223" s="97"/>
      <c r="E223" s="97"/>
      <c r="F223" s="97"/>
      <c r="G223" s="97"/>
      <c r="H223" s="97"/>
      <c r="I223" s="97"/>
      <c r="J223" s="97"/>
      <c r="K223" s="97"/>
      <c r="L223" s="97"/>
      <c r="M223" s="97"/>
      <c r="N223" s="98"/>
      <c r="O223" s="98"/>
      <c r="P223" s="97"/>
      <c r="Q223" s="97"/>
      <c r="R223" s="98"/>
      <c r="S223" s="97"/>
      <c r="T223" s="98"/>
      <c r="U223" s="98"/>
      <c r="V223" s="98"/>
      <c r="W223" s="160"/>
      <c r="X223" s="95"/>
      <c r="Y223" s="98"/>
      <c r="Z223" s="163"/>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c r="DW223" s="96"/>
      <c r="DX223" s="96"/>
      <c r="DY223" s="96"/>
      <c r="DZ223" s="96"/>
      <c r="EA223" s="96"/>
      <c r="EB223" s="96"/>
      <c r="EC223" s="96"/>
      <c r="ED223" s="96"/>
      <c r="EE223" s="96"/>
      <c r="EF223" s="96"/>
      <c r="EG223" s="96"/>
      <c r="EH223" s="96"/>
      <c r="EI223" s="96"/>
      <c r="EJ223" s="96"/>
      <c r="EK223" s="96"/>
      <c r="EL223" s="96"/>
      <c r="EM223" s="96"/>
      <c r="EN223" s="96"/>
      <c r="EO223" s="96"/>
      <c r="EP223" s="96"/>
      <c r="EQ223" s="96"/>
      <c r="ER223" s="96"/>
      <c r="ES223" s="96"/>
      <c r="ET223" s="96"/>
      <c r="EU223" s="96"/>
      <c r="EV223" s="96"/>
      <c r="EW223" s="96"/>
      <c r="EX223" s="96"/>
      <c r="EY223" s="96"/>
      <c r="EZ223" s="96"/>
      <c r="FA223" s="96"/>
      <c r="FB223" s="96"/>
      <c r="FC223" s="96"/>
      <c r="FD223" s="96"/>
      <c r="FE223" s="96"/>
      <c r="FF223" s="96"/>
    </row>
    <row r="224" spans="1:162" x14ac:dyDescent="0.25">
      <c r="A224" s="95"/>
      <c r="B224" s="98"/>
      <c r="C224" s="97"/>
      <c r="D224" s="97"/>
      <c r="E224" s="97"/>
      <c r="F224" s="97"/>
      <c r="G224" s="97"/>
      <c r="H224" s="97"/>
      <c r="I224" s="97"/>
      <c r="J224" s="97"/>
      <c r="K224" s="97"/>
      <c r="L224" s="97"/>
      <c r="M224" s="97"/>
      <c r="N224" s="98"/>
      <c r="O224" s="98"/>
      <c r="P224" s="97"/>
      <c r="Q224" s="97"/>
      <c r="R224" s="98"/>
      <c r="S224" s="97"/>
      <c r="T224" s="98"/>
      <c r="U224" s="98"/>
      <c r="V224" s="98"/>
      <c r="W224" s="160"/>
      <c r="X224" s="95"/>
      <c r="Y224" s="98"/>
      <c r="Z224" s="163"/>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c r="DW224" s="96"/>
      <c r="DX224" s="96"/>
      <c r="DY224" s="96"/>
      <c r="DZ224" s="96"/>
      <c r="EA224" s="96"/>
      <c r="EB224" s="96"/>
      <c r="EC224" s="96"/>
      <c r="ED224" s="96"/>
      <c r="EE224" s="96"/>
      <c r="EF224" s="96"/>
      <c r="EG224" s="96"/>
      <c r="EH224" s="96"/>
      <c r="EI224" s="96"/>
      <c r="EJ224" s="96"/>
      <c r="EK224" s="96"/>
      <c r="EL224" s="96"/>
      <c r="EM224" s="96"/>
      <c r="EN224" s="96"/>
      <c r="EO224" s="96"/>
      <c r="EP224" s="96"/>
      <c r="EQ224" s="96"/>
      <c r="ER224" s="96"/>
      <c r="ES224" s="96"/>
      <c r="ET224" s="96"/>
      <c r="EU224" s="96"/>
      <c r="EV224" s="96"/>
      <c r="EW224" s="96"/>
      <c r="EX224" s="96"/>
      <c r="EY224" s="96"/>
      <c r="EZ224" s="96"/>
      <c r="FA224" s="96"/>
      <c r="FB224" s="96"/>
      <c r="FC224" s="96"/>
      <c r="FD224" s="96"/>
      <c r="FE224" s="96"/>
      <c r="FF224" s="96"/>
    </row>
    <row r="225" spans="1:162" x14ac:dyDescent="0.25">
      <c r="A225" s="95"/>
      <c r="B225" s="98"/>
      <c r="C225" s="97"/>
      <c r="D225" s="97"/>
      <c r="E225" s="97"/>
      <c r="F225" s="97"/>
      <c r="G225" s="97"/>
      <c r="H225" s="97"/>
      <c r="I225" s="97"/>
      <c r="J225" s="97"/>
      <c r="K225" s="97"/>
      <c r="L225" s="97"/>
      <c r="M225" s="97"/>
      <c r="N225" s="98"/>
      <c r="O225" s="98"/>
      <c r="P225" s="97"/>
      <c r="Q225" s="97"/>
      <c r="R225" s="98"/>
      <c r="S225" s="97"/>
      <c r="T225" s="98"/>
      <c r="U225" s="98"/>
      <c r="V225" s="98"/>
      <c r="W225" s="160"/>
      <c r="X225" s="95"/>
      <c r="Y225" s="98"/>
      <c r="Z225" s="163"/>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6"/>
      <c r="EO225" s="96"/>
      <c r="EP225" s="96"/>
      <c r="EQ225" s="96"/>
      <c r="ER225" s="96"/>
      <c r="ES225" s="96"/>
      <c r="ET225" s="96"/>
      <c r="EU225" s="96"/>
      <c r="EV225" s="96"/>
      <c r="EW225" s="96"/>
      <c r="EX225" s="96"/>
      <c r="EY225" s="96"/>
      <c r="EZ225" s="96"/>
      <c r="FA225" s="96"/>
      <c r="FB225" s="96"/>
      <c r="FC225" s="96"/>
      <c r="FD225" s="96"/>
      <c r="FE225" s="96"/>
      <c r="FF225" s="96"/>
    </row>
    <row r="226" spans="1:162" x14ac:dyDescent="0.25">
      <c r="A226" s="95"/>
      <c r="B226" s="98"/>
      <c r="C226" s="97"/>
      <c r="D226" s="97"/>
      <c r="E226" s="97"/>
      <c r="F226" s="97"/>
      <c r="G226" s="97"/>
      <c r="H226" s="97"/>
      <c r="I226" s="97"/>
      <c r="J226" s="97"/>
      <c r="K226" s="97"/>
      <c r="L226" s="97"/>
      <c r="M226" s="97"/>
      <c r="N226" s="98"/>
      <c r="O226" s="98"/>
      <c r="P226" s="97"/>
      <c r="Q226" s="97"/>
      <c r="R226" s="98"/>
      <c r="S226" s="97"/>
      <c r="T226" s="98"/>
      <c r="U226" s="98"/>
      <c r="V226" s="98"/>
      <c r="W226" s="160"/>
      <c r="X226" s="95"/>
      <c r="Y226" s="98"/>
      <c r="Z226" s="163"/>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c r="EX226" s="96"/>
      <c r="EY226" s="96"/>
      <c r="EZ226" s="96"/>
      <c r="FA226" s="96"/>
      <c r="FB226" s="96"/>
      <c r="FC226" s="96"/>
      <c r="FD226" s="96"/>
      <c r="FE226" s="96"/>
      <c r="FF226" s="96"/>
    </row>
    <row r="227" spans="1:162" x14ac:dyDescent="0.25">
      <c r="A227" s="95"/>
      <c r="B227" s="98"/>
      <c r="C227" s="97"/>
      <c r="D227" s="97"/>
      <c r="E227" s="97"/>
      <c r="F227" s="97"/>
      <c r="G227" s="97"/>
      <c r="H227" s="97"/>
      <c r="I227" s="97"/>
      <c r="J227" s="97"/>
      <c r="K227" s="97"/>
      <c r="L227" s="97"/>
      <c r="M227" s="97"/>
      <c r="N227" s="98"/>
      <c r="O227" s="98"/>
      <c r="P227" s="97"/>
      <c r="Q227" s="97"/>
      <c r="R227" s="98"/>
      <c r="S227" s="97"/>
      <c r="T227" s="98"/>
      <c r="U227" s="98"/>
      <c r="V227" s="98"/>
      <c r="W227" s="160"/>
      <c r="X227" s="95"/>
      <c r="Y227" s="98"/>
      <c r="Z227" s="163"/>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c r="EJ227" s="96"/>
      <c r="EK227" s="96"/>
      <c r="EL227" s="96"/>
      <c r="EM227" s="96"/>
      <c r="EN227" s="96"/>
      <c r="EO227" s="96"/>
      <c r="EP227" s="96"/>
      <c r="EQ227" s="96"/>
      <c r="ER227" s="96"/>
      <c r="ES227" s="96"/>
      <c r="ET227" s="96"/>
      <c r="EU227" s="96"/>
      <c r="EV227" s="96"/>
      <c r="EW227" s="96"/>
      <c r="EX227" s="96"/>
      <c r="EY227" s="96"/>
      <c r="EZ227" s="96"/>
      <c r="FA227" s="96"/>
      <c r="FB227" s="96"/>
      <c r="FC227" s="96"/>
      <c r="FD227" s="96"/>
      <c r="FE227" s="96"/>
      <c r="FF227" s="96"/>
    </row>
    <row r="228" spans="1:162" x14ac:dyDescent="0.25">
      <c r="A228" s="95"/>
      <c r="B228" s="98"/>
      <c r="C228" s="97"/>
      <c r="D228" s="97"/>
      <c r="E228" s="97"/>
      <c r="F228" s="97"/>
      <c r="G228" s="97"/>
      <c r="H228" s="97"/>
      <c r="I228" s="97"/>
      <c r="J228" s="97"/>
      <c r="K228" s="97"/>
      <c r="L228" s="97"/>
      <c r="M228" s="97"/>
      <c r="N228" s="98"/>
      <c r="O228" s="98"/>
      <c r="P228" s="97"/>
      <c r="Q228" s="97"/>
      <c r="R228" s="98"/>
      <c r="S228" s="97"/>
      <c r="T228" s="98"/>
      <c r="U228" s="98"/>
      <c r="V228" s="98"/>
      <c r="W228" s="160"/>
      <c r="X228" s="95"/>
      <c r="Y228" s="98"/>
      <c r="Z228" s="163"/>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c r="DW228" s="96"/>
      <c r="DX228" s="96"/>
      <c r="DY228" s="96"/>
      <c r="DZ228" s="96"/>
      <c r="EA228" s="96"/>
      <c r="EB228" s="96"/>
      <c r="EC228" s="96"/>
      <c r="ED228" s="96"/>
      <c r="EE228" s="96"/>
      <c r="EF228" s="96"/>
      <c r="EG228" s="96"/>
      <c r="EH228" s="96"/>
      <c r="EI228" s="96"/>
      <c r="EJ228" s="96"/>
      <c r="EK228" s="96"/>
      <c r="EL228" s="96"/>
      <c r="EM228" s="96"/>
      <c r="EN228" s="96"/>
      <c r="EO228" s="96"/>
      <c r="EP228" s="96"/>
      <c r="EQ228" s="96"/>
      <c r="ER228" s="96"/>
      <c r="ES228" s="96"/>
      <c r="ET228" s="96"/>
      <c r="EU228" s="96"/>
      <c r="EV228" s="96"/>
      <c r="EW228" s="96"/>
      <c r="EX228" s="96"/>
      <c r="EY228" s="96"/>
      <c r="EZ228" s="96"/>
      <c r="FA228" s="96"/>
      <c r="FB228" s="96"/>
      <c r="FC228" s="96"/>
      <c r="FD228" s="96"/>
      <c r="FE228" s="96"/>
      <c r="FF228" s="96"/>
    </row>
    <row r="229" spans="1:162" x14ac:dyDescent="0.25">
      <c r="A229" s="95"/>
      <c r="B229" s="98"/>
      <c r="C229" s="97"/>
      <c r="D229" s="97"/>
      <c r="E229" s="97"/>
      <c r="F229" s="97"/>
      <c r="G229" s="97"/>
      <c r="H229" s="97"/>
      <c r="I229" s="97"/>
      <c r="J229" s="97"/>
      <c r="K229" s="97"/>
      <c r="L229" s="97"/>
      <c r="M229" s="97"/>
      <c r="N229" s="98"/>
      <c r="O229" s="98"/>
      <c r="P229" s="97"/>
      <c r="Q229" s="97"/>
      <c r="R229" s="98"/>
      <c r="S229" s="97"/>
      <c r="T229" s="98"/>
      <c r="U229" s="98"/>
      <c r="V229" s="98"/>
      <c r="W229" s="160"/>
      <c r="X229" s="95"/>
      <c r="Y229" s="98"/>
      <c r="Z229" s="163"/>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c r="EJ229" s="96"/>
      <c r="EK229" s="96"/>
      <c r="EL229" s="96"/>
      <c r="EM229" s="96"/>
      <c r="EN229" s="96"/>
      <c r="EO229" s="96"/>
      <c r="EP229" s="96"/>
      <c r="EQ229" s="96"/>
      <c r="ER229" s="96"/>
      <c r="ES229" s="96"/>
      <c r="ET229" s="96"/>
      <c r="EU229" s="96"/>
      <c r="EV229" s="96"/>
      <c r="EW229" s="96"/>
      <c r="EX229" s="96"/>
      <c r="EY229" s="96"/>
      <c r="EZ229" s="96"/>
      <c r="FA229" s="96"/>
      <c r="FB229" s="96"/>
      <c r="FC229" s="96"/>
      <c r="FD229" s="96"/>
      <c r="FE229" s="96"/>
      <c r="FF229" s="96"/>
    </row>
    <row r="230" spans="1:162" x14ac:dyDescent="0.25">
      <c r="A230" s="95"/>
      <c r="B230" s="98"/>
      <c r="C230" s="97"/>
      <c r="D230" s="97"/>
      <c r="E230" s="97"/>
      <c r="F230" s="97"/>
      <c r="G230" s="97"/>
      <c r="H230" s="97"/>
      <c r="I230" s="97"/>
      <c r="J230" s="97"/>
      <c r="K230" s="97"/>
      <c r="L230" s="97"/>
      <c r="M230" s="97"/>
      <c r="N230" s="98"/>
      <c r="O230" s="98"/>
      <c r="P230" s="97"/>
      <c r="Q230" s="97"/>
      <c r="R230" s="98"/>
      <c r="S230" s="97"/>
      <c r="T230" s="98"/>
      <c r="U230" s="98"/>
      <c r="V230" s="98"/>
      <c r="W230" s="160"/>
      <c r="X230" s="95"/>
      <c r="Y230" s="98"/>
      <c r="Z230" s="163"/>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c r="EJ230" s="96"/>
      <c r="EK230" s="96"/>
      <c r="EL230" s="96"/>
      <c r="EM230" s="96"/>
      <c r="EN230" s="96"/>
      <c r="EO230" s="96"/>
      <c r="EP230" s="96"/>
      <c r="EQ230" s="96"/>
      <c r="ER230" s="96"/>
      <c r="ES230" s="96"/>
      <c r="ET230" s="96"/>
      <c r="EU230" s="96"/>
      <c r="EV230" s="96"/>
      <c r="EW230" s="96"/>
      <c r="EX230" s="96"/>
      <c r="EY230" s="96"/>
      <c r="EZ230" s="96"/>
      <c r="FA230" s="96"/>
      <c r="FB230" s="96"/>
      <c r="FC230" s="96"/>
      <c r="FD230" s="96"/>
      <c r="FE230" s="96"/>
      <c r="FF230" s="96"/>
    </row>
    <row r="231" spans="1:162" x14ac:dyDescent="0.25">
      <c r="A231" s="95"/>
      <c r="B231" s="98"/>
      <c r="C231" s="97"/>
      <c r="D231" s="97"/>
      <c r="E231" s="97"/>
      <c r="F231" s="97"/>
      <c r="G231" s="97"/>
      <c r="H231" s="97"/>
      <c r="I231" s="97"/>
      <c r="J231" s="97"/>
      <c r="K231" s="97"/>
      <c r="L231" s="97"/>
      <c r="M231" s="97"/>
      <c r="N231" s="98"/>
      <c r="O231" s="98"/>
      <c r="P231" s="97"/>
      <c r="Q231" s="97"/>
      <c r="R231" s="98"/>
      <c r="S231" s="97"/>
      <c r="T231" s="98"/>
      <c r="U231" s="98"/>
      <c r="V231" s="98"/>
      <c r="W231" s="160"/>
      <c r="X231" s="95"/>
      <c r="Y231" s="98"/>
      <c r="Z231" s="163"/>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c r="EJ231" s="96"/>
      <c r="EK231" s="96"/>
      <c r="EL231" s="96"/>
      <c r="EM231" s="96"/>
      <c r="EN231" s="96"/>
      <c r="EO231" s="96"/>
      <c r="EP231" s="96"/>
      <c r="EQ231" s="96"/>
      <c r="ER231" s="96"/>
      <c r="ES231" s="96"/>
      <c r="ET231" s="96"/>
      <c r="EU231" s="96"/>
      <c r="EV231" s="96"/>
      <c r="EW231" s="96"/>
      <c r="EX231" s="96"/>
      <c r="EY231" s="96"/>
      <c r="EZ231" s="96"/>
      <c r="FA231" s="96"/>
      <c r="FB231" s="96"/>
      <c r="FC231" s="96"/>
      <c r="FD231" s="96"/>
      <c r="FE231" s="96"/>
      <c r="FF231" s="96"/>
    </row>
    <row r="232" spans="1:162" x14ac:dyDescent="0.25">
      <c r="A232" s="95"/>
      <c r="B232" s="98"/>
      <c r="C232" s="97"/>
      <c r="D232" s="97"/>
      <c r="E232" s="97"/>
      <c r="F232" s="97"/>
      <c r="G232" s="97"/>
      <c r="H232" s="97"/>
      <c r="I232" s="97"/>
      <c r="J232" s="97"/>
      <c r="K232" s="97"/>
      <c r="L232" s="97"/>
      <c r="M232" s="97"/>
      <c r="N232" s="98"/>
      <c r="O232" s="98"/>
      <c r="P232" s="97"/>
      <c r="Q232" s="97"/>
      <c r="R232" s="98"/>
      <c r="S232" s="97"/>
      <c r="T232" s="98"/>
      <c r="U232" s="98"/>
      <c r="V232" s="98"/>
      <c r="W232" s="160"/>
      <c r="X232" s="95"/>
      <c r="Y232" s="98"/>
      <c r="Z232" s="163"/>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c r="EJ232" s="96"/>
      <c r="EK232" s="96"/>
      <c r="EL232" s="96"/>
      <c r="EM232" s="96"/>
      <c r="EN232" s="96"/>
      <c r="EO232" s="96"/>
      <c r="EP232" s="96"/>
      <c r="EQ232" s="96"/>
      <c r="ER232" s="96"/>
      <c r="ES232" s="96"/>
      <c r="ET232" s="96"/>
      <c r="EU232" s="96"/>
      <c r="EV232" s="96"/>
      <c r="EW232" s="96"/>
      <c r="EX232" s="96"/>
      <c r="EY232" s="96"/>
      <c r="EZ232" s="96"/>
      <c r="FA232" s="96"/>
      <c r="FB232" s="96"/>
      <c r="FC232" s="96"/>
      <c r="FD232" s="96"/>
      <c r="FE232" s="96"/>
      <c r="FF232" s="96"/>
    </row>
    <row r="233" spans="1:162" x14ac:dyDescent="0.25">
      <c r="A233" s="95"/>
      <c r="B233" s="98"/>
      <c r="C233" s="97"/>
      <c r="D233" s="97"/>
      <c r="E233" s="97"/>
      <c r="F233" s="97"/>
      <c r="G233" s="97"/>
      <c r="H233" s="97"/>
      <c r="I233" s="97"/>
      <c r="J233" s="97"/>
      <c r="K233" s="97"/>
      <c r="L233" s="97"/>
      <c r="M233" s="97"/>
      <c r="N233" s="98"/>
      <c r="O233" s="98"/>
      <c r="P233" s="97"/>
      <c r="Q233" s="97"/>
      <c r="R233" s="98"/>
      <c r="S233" s="97"/>
      <c r="T233" s="98"/>
      <c r="U233" s="98"/>
      <c r="V233" s="98"/>
      <c r="W233" s="160"/>
      <c r="X233" s="95"/>
      <c r="Y233" s="98"/>
      <c r="Z233" s="163"/>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c r="EJ233" s="96"/>
      <c r="EK233" s="96"/>
      <c r="EL233" s="96"/>
      <c r="EM233" s="96"/>
      <c r="EN233" s="96"/>
      <c r="EO233" s="96"/>
      <c r="EP233" s="96"/>
      <c r="EQ233" s="96"/>
      <c r="ER233" s="96"/>
      <c r="ES233" s="96"/>
      <c r="ET233" s="96"/>
      <c r="EU233" s="96"/>
      <c r="EV233" s="96"/>
      <c r="EW233" s="96"/>
      <c r="EX233" s="96"/>
      <c r="EY233" s="96"/>
      <c r="EZ233" s="96"/>
      <c r="FA233" s="96"/>
      <c r="FB233" s="96"/>
      <c r="FC233" s="96"/>
      <c r="FD233" s="96"/>
      <c r="FE233" s="96"/>
      <c r="FF233" s="96"/>
    </row>
    <row r="234" spans="1:162" x14ac:dyDescent="0.25">
      <c r="A234" s="95"/>
      <c r="B234" s="98"/>
      <c r="C234" s="97"/>
      <c r="D234" s="97"/>
      <c r="E234" s="97"/>
      <c r="F234" s="97"/>
      <c r="G234" s="97"/>
      <c r="H234" s="97"/>
      <c r="I234" s="97"/>
      <c r="J234" s="97"/>
      <c r="K234" s="97"/>
      <c r="L234" s="97"/>
      <c r="M234" s="97"/>
      <c r="N234" s="98"/>
      <c r="O234" s="98"/>
      <c r="P234" s="97"/>
      <c r="Q234" s="97"/>
      <c r="R234" s="98"/>
      <c r="S234" s="97"/>
      <c r="T234" s="98"/>
      <c r="U234" s="98"/>
      <c r="V234" s="98"/>
      <c r="W234" s="160"/>
      <c r="X234" s="95"/>
      <c r="Y234" s="98"/>
      <c r="Z234" s="163"/>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c r="EJ234" s="96"/>
      <c r="EK234" s="96"/>
      <c r="EL234" s="96"/>
      <c r="EM234" s="96"/>
      <c r="EN234" s="96"/>
      <c r="EO234" s="96"/>
      <c r="EP234" s="96"/>
      <c r="EQ234" s="96"/>
      <c r="ER234" s="96"/>
      <c r="ES234" s="96"/>
      <c r="ET234" s="96"/>
      <c r="EU234" s="96"/>
      <c r="EV234" s="96"/>
      <c r="EW234" s="96"/>
      <c r="EX234" s="96"/>
      <c r="EY234" s="96"/>
      <c r="EZ234" s="96"/>
      <c r="FA234" s="96"/>
      <c r="FB234" s="96"/>
      <c r="FC234" s="96"/>
      <c r="FD234" s="96"/>
      <c r="FE234" s="96"/>
      <c r="FF234" s="96"/>
    </row>
    <row r="235" spans="1:162" x14ac:dyDescent="0.25">
      <c r="A235" s="95"/>
      <c r="B235" s="98"/>
      <c r="C235" s="97"/>
      <c r="D235" s="97"/>
      <c r="E235" s="97"/>
      <c r="F235" s="97"/>
      <c r="G235" s="97"/>
      <c r="H235" s="97"/>
      <c r="I235" s="97"/>
      <c r="J235" s="97"/>
      <c r="K235" s="97"/>
      <c r="L235" s="97"/>
      <c r="M235" s="97"/>
      <c r="N235" s="98"/>
      <c r="O235" s="98"/>
      <c r="P235" s="97"/>
      <c r="Q235" s="97"/>
      <c r="R235" s="98"/>
      <c r="S235" s="97"/>
      <c r="T235" s="98"/>
      <c r="U235" s="98"/>
      <c r="V235" s="98"/>
      <c r="W235" s="160"/>
      <c r="X235" s="95"/>
      <c r="Y235" s="98"/>
      <c r="Z235" s="163"/>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c r="DW235" s="96"/>
      <c r="DX235" s="96"/>
      <c r="DY235" s="96"/>
      <c r="DZ235" s="96"/>
      <c r="EA235" s="96"/>
      <c r="EB235" s="96"/>
      <c r="EC235" s="96"/>
      <c r="ED235" s="96"/>
      <c r="EE235" s="96"/>
      <c r="EF235" s="96"/>
      <c r="EG235" s="96"/>
      <c r="EH235" s="96"/>
      <c r="EI235" s="96"/>
      <c r="EJ235" s="96"/>
      <c r="EK235" s="96"/>
      <c r="EL235" s="96"/>
      <c r="EM235" s="96"/>
      <c r="EN235" s="96"/>
      <c r="EO235" s="96"/>
      <c r="EP235" s="96"/>
      <c r="EQ235" s="96"/>
      <c r="ER235" s="96"/>
      <c r="ES235" s="96"/>
      <c r="ET235" s="96"/>
      <c r="EU235" s="96"/>
      <c r="EV235" s="96"/>
      <c r="EW235" s="96"/>
      <c r="EX235" s="96"/>
      <c r="EY235" s="96"/>
      <c r="EZ235" s="96"/>
      <c r="FA235" s="96"/>
      <c r="FB235" s="96"/>
      <c r="FC235" s="96"/>
      <c r="FD235" s="96"/>
      <c r="FE235" s="96"/>
      <c r="FF235" s="96"/>
    </row>
    <row r="236" spans="1:162" x14ac:dyDescent="0.25">
      <c r="A236" s="95"/>
      <c r="B236" s="98"/>
      <c r="C236" s="97"/>
      <c r="D236" s="97"/>
      <c r="E236" s="97"/>
      <c r="F236" s="97"/>
      <c r="G236" s="97"/>
      <c r="H236" s="97"/>
      <c r="I236" s="97"/>
      <c r="J236" s="97"/>
      <c r="K236" s="97"/>
      <c r="L236" s="97"/>
      <c r="M236" s="97"/>
      <c r="N236" s="98"/>
      <c r="O236" s="98"/>
      <c r="P236" s="97"/>
      <c r="Q236" s="97"/>
      <c r="R236" s="98"/>
      <c r="S236" s="97"/>
      <c r="T236" s="98"/>
      <c r="U236" s="98"/>
      <c r="V236" s="98"/>
      <c r="W236" s="160"/>
      <c r="X236" s="95"/>
      <c r="Y236" s="98"/>
      <c r="Z236" s="163"/>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c r="EX236" s="96"/>
      <c r="EY236" s="96"/>
      <c r="EZ236" s="96"/>
      <c r="FA236" s="96"/>
      <c r="FB236" s="96"/>
      <c r="FC236" s="96"/>
      <c r="FD236" s="96"/>
      <c r="FE236" s="96"/>
      <c r="FF236" s="96"/>
    </row>
    <row r="237" spans="1:162" x14ac:dyDescent="0.25">
      <c r="A237" s="95"/>
      <c r="B237" s="98"/>
      <c r="C237" s="97"/>
      <c r="D237" s="97"/>
      <c r="E237" s="97"/>
      <c r="F237" s="97"/>
      <c r="G237" s="97"/>
      <c r="H237" s="97"/>
      <c r="I237" s="97"/>
      <c r="J237" s="97"/>
      <c r="K237" s="97"/>
      <c r="L237" s="97"/>
      <c r="M237" s="97"/>
      <c r="N237" s="98"/>
      <c r="O237" s="98"/>
      <c r="P237" s="97"/>
      <c r="Q237" s="97"/>
      <c r="R237" s="98"/>
      <c r="S237" s="97"/>
      <c r="T237" s="98"/>
      <c r="U237" s="98"/>
      <c r="V237" s="98"/>
      <c r="W237" s="160"/>
      <c r="X237" s="95"/>
      <c r="Y237" s="98"/>
      <c r="Z237" s="163"/>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c r="EX237" s="96"/>
      <c r="EY237" s="96"/>
      <c r="EZ237" s="96"/>
      <c r="FA237" s="96"/>
      <c r="FB237" s="96"/>
      <c r="FC237" s="96"/>
      <c r="FD237" s="96"/>
      <c r="FE237" s="96"/>
      <c r="FF237" s="96"/>
    </row>
    <row r="238" spans="1:162" x14ac:dyDescent="0.25">
      <c r="A238" s="95"/>
      <c r="B238" s="98"/>
      <c r="C238" s="97"/>
      <c r="D238" s="97"/>
      <c r="E238" s="97"/>
      <c r="F238" s="97"/>
      <c r="G238" s="97"/>
      <c r="H238" s="97"/>
      <c r="I238" s="97"/>
      <c r="J238" s="97"/>
      <c r="K238" s="97"/>
      <c r="L238" s="97"/>
      <c r="M238" s="97"/>
      <c r="N238" s="98"/>
      <c r="O238" s="98"/>
      <c r="P238" s="97"/>
      <c r="Q238" s="97"/>
      <c r="R238" s="98"/>
      <c r="S238" s="97"/>
      <c r="T238" s="98"/>
      <c r="U238" s="98"/>
      <c r="V238" s="98"/>
      <c r="W238" s="160"/>
      <c r="X238" s="95"/>
      <c r="Y238" s="98"/>
      <c r="Z238" s="163"/>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c r="EJ238" s="96"/>
      <c r="EK238" s="96"/>
      <c r="EL238" s="96"/>
      <c r="EM238" s="96"/>
      <c r="EN238" s="96"/>
      <c r="EO238" s="96"/>
      <c r="EP238" s="96"/>
      <c r="EQ238" s="96"/>
      <c r="ER238" s="96"/>
      <c r="ES238" s="96"/>
      <c r="ET238" s="96"/>
      <c r="EU238" s="96"/>
      <c r="EV238" s="96"/>
      <c r="EW238" s="96"/>
      <c r="EX238" s="96"/>
      <c r="EY238" s="96"/>
      <c r="EZ238" s="96"/>
      <c r="FA238" s="96"/>
      <c r="FB238" s="96"/>
      <c r="FC238" s="96"/>
      <c r="FD238" s="96"/>
      <c r="FE238" s="96"/>
      <c r="FF238" s="96"/>
    </row>
    <row r="239" spans="1:162" x14ac:dyDescent="0.25">
      <c r="A239" s="95"/>
      <c r="B239" s="98"/>
      <c r="C239" s="97"/>
      <c r="D239" s="97"/>
      <c r="E239" s="97"/>
      <c r="F239" s="97"/>
      <c r="G239" s="97"/>
      <c r="H239" s="97"/>
      <c r="I239" s="97"/>
      <c r="J239" s="97"/>
      <c r="K239" s="97"/>
      <c r="L239" s="97"/>
      <c r="M239" s="97"/>
      <c r="N239" s="98"/>
      <c r="O239" s="98"/>
      <c r="P239" s="97"/>
      <c r="Q239" s="97"/>
      <c r="R239" s="98"/>
      <c r="S239" s="97"/>
      <c r="T239" s="98"/>
      <c r="U239" s="98"/>
      <c r="V239" s="98"/>
      <c r="W239" s="160"/>
      <c r="X239" s="95"/>
      <c r="Y239" s="98"/>
      <c r="Z239" s="163"/>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c r="EJ239" s="96"/>
      <c r="EK239" s="96"/>
      <c r="EL239" s="96"/>
      <c r="EM239" s="96"/>
      <c r="EN239" s="96"/>
      <c r="EO239" s="96"/>
      <c r="EP239" s="96"/>
      <c r="EQ239" s="96"/>
      <c r="ER239" s="96"/>
      <c r="ES239" s="96"/>
      <c r="ET239" s="96"/>
      <c r="EU239" s="96"/>
      <c r="EV239" s="96"/>
      <c r="EW239" s="96"/>
      <c r="EX239" s="96"/>
      <c r="EY239" s="96"/>
      <c r="EZ239" s="96"/>
      <c r="FA239" s="96"/>
      <c r="FB239" s="96"/>
      <c r="FC239" s="96"/>
      <c r="FD239" s="96"/>
      <c r="FE239" s="96"/>
      <c r="FF239" s="96"/>
    </row>
    <row r="240" spans="1:162" x14ac:dyDescent="0.25">
      <c r="A240" s="95"/>
      <c r="B240" s="98"/>
      <c r="C240" s="97"/>
      <c r="D240" s="97"/>
      <c r="E240" s="97"/>
      <c r="F240" s="97"/>
      <c r="G240" s="97"/>
      <c r="H240" s="97"/>
      <c r="I240" s="97"/>
      <c r="J240" s="97"/>
      <c r="K240" s="97"/>
      <c r="L240" s="97"/>
      <c r="M240" s="97"/>
      <c r="N240" s="98"/>
      <c r="O240" s="98"/>
      <c r="P240" s="97"/>
      <c r="Q240" s="97"/>
      <c r="R240" s="98"/>
      <c r="S240" s="97"/>
      <c r="T240" s="98"/>
      <c r="U240" s="98"/>
      <c r="V240" s="98"/>
      <c r="W240" s="160"/>
      <c r="X240" s="95"/>
      <c r="Y240" s="98"/>
      <c r="Z240" s="163"/>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c r="EJ240" s="96"/>
      <c r="EK240" s="96"/>
      <c r="EL240" s="96"/>
      <c r="EM240" s="96"/>
      <c r="EN240" s="96"/>
      <c r="EO240" s="96"/>
      <c r="EP240" s="96"/>
      <c r="EQ240" s="96"/>
      <c r="ER240" s="96"/>
      <c r="ES240" s="96"/>
      <c r="ET240" s="96"/>
      <c r="EU240" s="96"/>
      <c r="EV240" s="96"/>
      <c r="EW240" s="96"/>
      <c r="EX240" s="96"/>
      <c r="EY240" s="96"/>
      <c r="EZ240" s="96"/>
      <c r="FA240" s="96"/>
      <c r="FB240" s="96"/>
      <c r="FC240" s="96"/>
      <c r="FD240" s="96"/>
      <c r="FE240" s="96"/>
      <c r="FF240" s="96"/>
    </row>
    <row r="241" spans="1:162" x14ac:dyDescent="0.25">
      <c r="A241" s="95"/>
      <c r="B241" s="98"/>
      <c r="C241" s="97"/>
      <c r="D241" s="97"/>
      <c r="E241" s="97"/>
      <c r="F241" s="97"/>
      <c r="G241" s="97"/>
      <c r="H241" s="97"/>
      <c r="I241" s="97"/>
      <c r="J241" s="97"/>
      <c r="K241" s="97"/>
      <c r="L241" s="97"/>
      <c r="M241" s="97"/>
      <c r="N241" s="98"/>
      <c r="O241" s="98"/>
      <c r="P241" s="97"/>
      <c r="Q241" s="97"/>
      <c r="R241" s="98"/>
      <c r="S241" s="97"/>
      <c r="T241" s="98"/>
      <c r="U241" s="98"/>
      <c r="V241" s="98"/>
      <c r="W241" s="160"/>
      <c r="X241" s="95"/>
      <c r="Y241" s="98"/>
      <c r="Z241" s="163"/>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c r="EX241" s="96"/>
      <c r="EY241" s="96"/>
      <c r="EZ241" s="96"/>
      <c r="FA241" s="96"/>
      <c r="FB241" s="96"/>
      <c r="FC241" s="96"/>
      <c r="FD241" s="96"/>
      <c r="FE241" s="96"/>
      <c r="FF241" s="96"/>
    </row>
    <row r="242" spans="1:162" x14ac:dyDescent="0.25">
      <c r="A242" s="95"/>
      <c r="B242" s="98"/>
      <c r="C242" s="97"/>
      <c r="D242" s="97"/>
      <c r="E242" s="97"/>
      <c r="F242" s="97"/>
      <c r="G242" s="97"/>
      <c r="H242" s="97"/>
      <c r="I242" s="97"/>
      <c r="J242" s="97"/>
      <c r="K242" s="97"/>
      <c r="L242" s="97"/>
      <c r="M242" s="97"/>
      <c r="N242" s="98"/>
      <c r="O242" s="98"/>
      <c r="P242" s="97"/>
      <c r="Q242" s="97"/>
      <c r="R242" s="98"/>
      <c r="S242" s="97"/>
      <c r="T242" s="98"/>
      <c r="U242" s="98"/>
      <c r="V242" s="98"/>
      <c r="W242" s="160"/>
      <c r="X242" s="95"/>
      <c r="Y242" s="98"/>
      <c r="Z242" s="163"/>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c r="EJ242" s="96"/>
      <c r="EK242" s="96"/>
      <c r="EL242" s="96"/>
      <c r="EM242" s="96"/>
      <c r="EN242" s="96"/>
      <c r="EO242" s="96"/>
      <c r="EP242" s="96"/>
      <c r="EQ242" s="96"/>
      <c r="ER242" s="96"/>
      <c r="ES242" s="96"/>
      <c r="ET242" s="96"/>
      <c r="EU242" s="96"/>
      <c r="EV242" s="96"/>
      <c r="EW242" s="96"/>
      <c r="EX242" s="96"/>
      <c r="EY242" s="96"/>
      <c r="EZ242" s="96"/>
      <c r="FA242" s="96"/>
      <c r="FB242" s="96"/>
      <c r="FC242" s="96"/>
      <c r="FD242" s="96"/>
      <c r="FE242" s="96"/>
      <c r="FF242" s="96"/>
    </row>
    <row r="243" spans="1:162" x14ac:dyDescent="0.25">
      <c r="A243" s="95"/>
      <c r="B243" s="98"/>
      <c r="C243" s="97"/>
      <c r="D243" s="97"/>
      <c r="E243" s="97"/>
      <c r="F243" s="97"/>
      <c r="G243" s="97"/>
      <c r="H243" s="97"/>
      <c r="I243" s="97"/>
      <c r="J243" s="97"/>
      <c r="K243" s="97"/>
      <c r="L243" s="97"/>
      <c r="M243" s="97"/>
      <c r="N243" s="98"/>
      <c r="O243" s="98"/>
      <c r="P243" s="97"/>
      <c r="Q243" s="97"/>
      <c r="R243" s="98"/>
      <c r="S243" s="97"/>
      <c r="T243" s="98"/>
      <c r="U243" s="98"/>
      <c r="V243" s="98"/>
      <c r="W243" s="160"/>
      <c r="X243" s="95"/>
      <c r="Y243" s="98"/>
      <c r="Z243" s="163"/>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c r="EJ243" s="96"/>
      <c r="EK243" s="96"/>
      <c r="EL243" s="96"/>
      <c r="EM243" s="96"/>
      <c r="EN243" s="96"/>
      <c r="EO243" s="96"/>
      <c r="EP243" s="96"/>
      <c r="EQ243" s="96"/>
      <c r="ER243" s="96"/>
      <c r="ES243" s="96"/>
      <c r="ET243" s="96"/>
      <c r="EU243" s="96"/>
      <c r="EV243" s="96"/>
      <c r="EW243" s="96"/>
      <c r="EX243" s="96"/>
      <c r="EY243" s="96"/>
      <c r="EZ243" s="96"/>
      <c r="FA243" s="96"/>
      <c r="FB243" s="96"/>
      <c r="FC243" s="96"/>
      <c r="FD243" s="96"/>
      <c r="FE243" s="96"/>
      <c r="FF243" s="96"/>
    </row>
    <row r="244" spans="1:162" x14ac:dyDescent="0.25">
      <c r="A244" s="95"/>
      <c r="B244" s="98"/>
      <c r="C244" s="97"/>
      <c r="D244" s="97"/>
      <c r="E244" s="97"/>
      <c r="F244" s="97"/>
      <c r="G244" s="97"/>
      <c r="H244" s="97"/>
      <c r="I244" s="97"/>
      <c r="J244" s="97"/>
      <c r="K244" s="97"/>
      <c r="L244" s="97"/>
      <c r="M244" s="97"/>
      <c r="N244" s="98"/>
      <c r="O244" s="98"/>
      <c r="P244" s="97"/>
      <c r="Q244" s="97"/>
      <c r="R244" s="98"/>
      <c r="S244" s="97"/>
      <c r="T244" s="98"/>
      <c r="U244" s="98"/>
      <c r="V244" s="98"/>
      <c r="W244" s="160"/>
      <c r="X244" s="95"/>
      <c r="Y244" s="98"/>
      <c r="Z244" s="163"/>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c r="EJ244" s="96"/>
      <c r="EK244" s="96"/>
      <c r="EL244" s="96"/>
      <c r="EM244" s="96"/>
      <c r="EN244" s="96"/>
      <c r="EO244" s="96"/>
      <c r="EP244" s="96"/>
      <c r="EQ244" s="96"/>
      <c r="ER244" s="96"/>
      <c r="ES244" s="96"/>
      <c r="ET244" s="96"/>
      <c r="EU244" s="96"/>
      <c r="EV244" s="96"/>
      <c r="EW244" s="96"/>
      <c r="EX244" s="96"/>
      <c r="EY244" s="96"/>
      <c r="EZ244" s="96"/>
      <c r="FA244" s="96"/>
      <c r="FB244" s="96"/>
      <c r="FC244" s="96"/>
      <c r="FD244" s="96"/>
      <c r="FE244" s="96"/>
      <c r="FF244" s="96"/>
    </row>
    <row r="245" spans="1:162" x14ac:dyDescent="0.25">
      <c r="A245" s="95"/>
      <c r="B245" s="98"/>
      <c r="C245" s="97"/>
      <c r="D245" s="97"/>
      <c r="E245" s="97"/>
      <c r="F245" s="97"/>
      <c r="G245" s="97"/>
      <c r="H245" s="97"/>
      <c r="I245" s="97"/>
      <c r="J245" s="97"/>
      <c r="K245" s="97"/>
      <c r="L245" s="97"/>
      <c r="M245" s="97"/>
      <c r="N245" s="98"/>
      <c r="O245" s="98"/>
      <c r="P245" s="97"/>
      <c r="Q245" s="97"/>
      <c r="R245" s="98"/>
      <c r="S245" s="97"/>
      <c r="T245" s="98"/>
      <c r="U245" s="98"/>
      <c r="V245" s="98"/>
      <c r="W245" s="160"/>
      <c r="X245" s="95"/>
      <c r="Y245" s="98"/>
      <c r="Z245" s="163"/>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c r="EJ245" s="96"/>
      <c r="EK245" s="96"/>
      <c r="EL245" s="96"/>
      <c r="EM245" s="96"/>
      <c r="EN245" s="96"/>
      <c r="EO245" s="96"/>
      <c r="EP245" s="96"/>
      <c r="EQ245" s="96"/>
      <c r="ER245" s="96"/>
      <c r="ES245" s="96"/>
      <c r="ET245" s="96"/>
      <c r="EU245" s="96"/>
      <c r="EV245" s="96"/>
      <c r="EW245" s="96"/>
      <c r="EX245" s="96"/>
      <c r="EY245" s="96"/>
      <c r="EZ245" s="96"/>
      <c r="FA245" s="96"/>
      <c r="FB245" s="96"/>
      <c r="FC245" s="96"/>
      <c r="FD245" s="96"/>
      <c r="FE245" s="96"/>
      <c r="FF245" s="96"/>
    </row>
    <row r="246" spans="1:162" x14ac:dyDescent="0.25">
      <c r="A246" s="95"/>
      <c r="B246" s="98"/>
      <c r="C246" s="97"/>
      <c r="D246" s="97"/>
      <c r="E246" s="97"/>
      <c r="F246" s="97"/>
      <c r="G246" s="97"/>
      <c r="H246" s="97"/>
      <c r="I246" s="97"/>
      <c r="J246" s="97"/>
      <c r="K246" s="97"/>
      <c r="L246" s="97"/>
      <c r="M246" s="97"/>
      <c r="N246" s="98"/>
      <c r="O246" s="98"/>
      <c r="P246" s="97"/>
      <c r="Q246" s="97"/>
      <c r="R246" s="98"/>
      <c r="S246" s="97"/>
      <c r="T246" s="98"/>
      <c r="U246" s="98"/>
      <c r="V246" s="98"/>
      <c r="W246" s="160"/>
      <c r="X246" s="95"/>
      <c r="Y246" s="98"/>
      <c r="Z246" s="163"/>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c r="EJ246" s="96"/>
      <c r="EK246" s="96"/>
      <c r="EL246" s="96"/>
      <c r="EM246" s="96"/>
      <c r="EN246" s="96"/>
      <c r="EO246" s="96"/>
      <c r="EP246" s="96"/>
      <c r="EQ246" s="96"/>
      <c r="ER246" s="96"/>
      <c r="ES246" s="96"/>
      <c r="ET246" s="96"/>
      <c r="EU246" s="96"/>
      <c r="EV246" s="96"/>
      <c r="EW246" s="96"/>
      <c r="EX246" s="96"/>
      <c r="EY246" s="96"/>
      <c r="EZ246" s="96"/>
      <c r="FA246" s="96"/>
      <c r="FB246" s="96"/>
      <c r="FC246" s="96"/>
      <c r="FD246" s="96"/>
      <c r="FE246" s="96"/>
      <c r="FF246" s="96"/>
    </row>
    <row r="247" spans="1:162" x14ac:dyDescent="0.25">
      <c r="A247" s="95"/>
      <c r="B247" s="98"/>
      <c r="C247" s="97"/>
      <c r="D247" s="97"/>
      <c r="E247" s="97"/>
      <c r="F247" s="97"/>
      <c r="G247" s="97"/>
      <c r="H247" s="97"/>
      <c r="I247" s="97"/>
      <c r="J247" s="97"/>
      <c r="K247" s="97"/>
      <c r="L247" s="97"/>
      <c r="M247" s="97"/>
      <c r="N247" s="98"/>
      <c r="O247" s="98"/>
      <c r="P247" s="97"/>
      <c r="Q247" s="97"/>
      <c r="R247" s="98"/>
      <c r="S247" s="97"/>
      <c r="T247" s="98"/>
      <c r="U247" s="98"/>
      <c r="V247" s="98"/>
      <c r="W247" s="160"/>
      <c r="X247" s="95"/>
      <c r="Y247" s="98"/>
      <c r="Z247" s="163"/>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c r="EJ247" s="96"/>
      <c r="EK247" s="96"/>
      <c r="EL247" s="96"/>
      <c r="EM247" s="96"/>
      <c r="EN247" s="96"/>
      <c r="EO247" s="96"/>
      <c r="EP247" s="96"/>
      <c r="EQ247" s="96"/>
      <c r="ER247" s="96"/>
      <c r="ES247" s="96"/>
      <c r="ET247" s="96"/>
      <c r="EU247" s="96"/>
      <c r="EV247" s="96"/>
      <c r="EW247" s="96"/>
      <c r="EX247" s="96"/>
      <c r="EY247" s="96"/>
      <c r="EZ247" s="96"/>
      <c r="FA247" s="96"/>
      <c r="FB247" s="96"/>
      <c r="FC247" s="96"/>
      <c r="FD247" s="96"/>
      <c r="FE247" s="96"/>
      <c r="FF247" s="96"/>
    </row>
    <row r="248" spans="1:162" x14ac:dyDescent="0.25">
      <c r="A248" s="95"/>
      <c r="B248" s="98"/>
      <c r="C248" s="97"/>
      <c r="D248" s="97"/>
      <c r="E248" s="97"/>
      <c r="F248" s="97"/>
      <c r="G248" s="97"/>
      <c r="H248" s="97"/>
      <c r="I248" s="97"/>
      <c r="J248" s="97"/>
      <c r="K248" s="97"/>
      <c r="L248" s="97"/>
      <c r="M248" s="97"/>
      <c r="N248" s="98"/>
      <c r="O248" s="98"/>
      <c r="P248" s="97"/>
      <c r="Q248" s="97"/>
      <c r="R248" s="98"/>
      <c r="S248" s="97"/>
      <c r="T248" s="98"/>
      <c r="U248" s="98"/>
      <c r="V248" s="98"/>
      <c r="W248" s="160"/>
      <c r="X248" s="95"/>
      <c r="Y248" s="98"/>
      <c r="Z248" s="163"/>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c r="EJ248" s="96"/>
      <c r="EK248" s="96"/>
      <c r="EL248" s="96"/>
      <c r="EM248" s="96"/>
      <c r="EN248" s="96"/>
      <c r="EO248" s="96"/>
      <c r="EP248" s="96"/>
      <c r="EQ248" s="96"/>
      <c r="ER248" s="96"/>
      <c r="ES248" s="96"/>
      <c r="ET248" s="96"/>
      <c r="EU248" s="96"/>
      <c r="EV248" s="96"/>
      <c r="EW248" s="96"/>
      <c r="EX248" s="96"/>
      <c r="EY248" s="96"/>
      <c r="EZ248" s="96"/>
      <c r="FA248" s="96"/>
      <c r="FB248" s="96"/>
      <c r="FC248" s="96"/>
      <c r="FD248" s="96"/>
      <c r="FE248" s="96"/>
      <c r="FF248" s="96"/>
    </row>
    <row r="249" spans="1:162" x14ac:dyDescent="0.25">
      <c r="A249" s="95"/>
      <c r="B249" s="98"/>
      <c r="C249" s="97"/>
      <c r="D249" s="97"/>
      <c r="E249" s="97"/>
      <c r="F249" s="97"/>
      <c r="G249" s="97"/>
      <c r="H249" s="97"/>
      <c r="I249" s="97"/>
      <c r="J249" s="97"/>
      <c r="K249" s="97"/>
      <c r="L249" s="97"/>
      <c r="M249" s="97"/>
      <c r="N249" s="98"/>
      <c r="O249" s="98"/>
      <c r="P249" s="97"/>
      <c r="Q249" s="97"/>
      <c r="R249" s="98"/>
      <c r="S249" s="97"/>
      <c r="T249" s="98"/>
      <c r="U249" s="98"/>
      <c r="V249" s="98"/>
      <c r="W249" s="160"/>
      <c r="X249" s="95"/>
      <c r="Y249" s="98"/>
      <c r="Z249" s="163"/>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c r="EJ249" s="96"/>
      <c r="EK249" s="96"/>
      <c r="EL249" s="96"/>
      <c r="EM249" s="96"/>
      <c r="EN249" s="96"/>
      <c r="EO249" s="96"/>
      <c r="EP249" s="96"/>
      <c r="EQ249" s="96"/>
      <c r="ER249" s="96"/>
      <c r="ES249" s="96"/>
      <c r="ET249" s="96"/>
      <c r="EU249" s="96"/>
      <c r="EV249" s="96"/>
      <c r="EW249" s="96"/>
      <c r="EX249" s="96"/>
      <c r="EY249" s="96"/>
      <c r="EZ249" s="96"/>
      <c r="FA249" s="96"/>
      <c r="FB249" s="96"/>
      <c r="FC249" s="96"/>
      <c r="FD249" s="96"/>
      <c r="FE249" s="96"/>
      <c r="FF249" s="96"/>
    </row>
    <row r="250" spans="1:162" x14ac:dyDescent="0.25">
      <c r="A250" s="95"/>
      <c r="B250" s="98"/>
      <c r="C250" s="97"/>
      <c r="D250" s="97"/>
      <c r="E250" s="97"/>
      <c r="F250" s="97"/>
      <c r="G250" s="97"/>
      <c r="H250" s="97"/>
      <c r="I250" s="97"/>
      <c r="J250" s="97"/>
      <c r="K250" s="97"/>
      <c r="L250" s="97"/>
      <c r="M250" s="97"/>
      <c r="N250" s="98"/>
      <c r="O250" s="98"/>
      <c r="P250" s="97"/>
      <c r="Q250" s="97"/>
      <c r="R250" s="98"/>
      <c r="S250" s="97"/>
      <c r="T250" s="98"/>
      <c r="U250" s="98"/>
      <c r="V250" s="98"/>
      <c r="W250" s="160"/>
      <c r="X250" s="95"/>
      <c r="Y250" s="98"/>
      <c r="Z250" s="163"/>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c r="EX250" s="96"/>
      <c r="EY250" s="96"/>
      <c r="EZ250" s="96"/>
      <c r="FA250" s="96"/>
      <c r="FB250" s="96"/>
      <c r="FC250" s="96"/>
      <c r="FD250" s="96"/>
      <c r="FE250" s="96"/>
      <c r="FF250" s="96"/>
    </row>
    <row r="251" spans="1:162" x14ac:dyDescent="0.25">
      <c r="A251" s="95"/>
      <c r="B251" s="98"/>
      <c r="C251" s="97"/>
      <c r="D251" s="97"/>
      <c r="E251" s="97"/>
      <c r="F251" s="97"/>
      <c r="G251" s="97"/>
      <c r="H251" s="97"/>
      <c r="I251" s="97"/>
      <c r="J251" s="97"/>
      <c r="K251" s="97"/>
      <c r="L251" s="97"/>
      <c r="M251" s="97"/>
      <c r="N251" s="98"/>
      <c r="O251" s="98"/>
      <c r="P251" s="97"/>
      <c r="Q251" s="97"/>
      <c r="R251" s="98"/>
      <c r="S251" s="97"/>
      <c r="T251" s="98"/>
      <c r="U251" s="98"/>
      <c r="V251" s="98"/>
      <c r="W251" s="160"/>
      <c r="X251" s="95"/>
      <c r="Y251" s="98"/>
      <c r="Z251" s="163"/>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c r="EJ251" s="96"/>
      <c r="EK251" s="96"/>
      <c r="EL251" s="96"/>
      <c r="EM251" s="96"/>
      <c r="EN251" s="96"/>
      <c r="EO251" s="96"/>
      <c r="EP251" s="96"/>
      <c r="EQ251" s="96"/>
      <c r="ER251" s="96"/>
      <c r="ES251" s="96"/>
      <c r="ET251" s="96"/>
      <c r="EU251" s="96"/>
      <c r="EV251" s="96"/>
      <c r="EW251" s="96"/>
      <c r="EX251" s="96"/>
      <c r="EY251" s="96"/>
      <c r="EZ251" s="96"/>
      <c r="FA251" s="96"/>
      <c r="FB251" s="96"/>
      <c r="FC251" s="96"/>
      <c r="FD251" s="96"/>
      <c r="FE251" s="96"/>
      <c r="FF251" s="96"/>
    </row>
    <row r="252" spans="1:162" x14ac:dyDescent="0.25">
      <c r="A252" s="95"/>
      <c r="B252" s="98"/>
      <c r="C252" s="97"/>
      <c r="D252" s="97"/>
      <c r="E252" s="97"/>
      <c r="F252" s="97"/>
      <c r="G252" s="97"/>
      <c r="H252" s="97"/>
      <c r="I252" s="97"/>
      <c r="J252" s="97"/>
      <c r="K252" s="97"/>
      <c r="L252" s="97"/>
      <c r="M252" s="97"/>
      <c r="N252" s="98"/>
      <c r="O252" s="98"/>
      <c r="P252" s="97"/>
      <c r="Q252" s="97"/>
      <c r="R252" s="98"/>
      <c r="S252" s="97"/>
      <c r="T252" s="98"/>
      <c r="U252" s="98"/>
      <c r="V252" s="98"/>
      <c r="W252" s="160"/>
      <c r="X252" s="95"/>
      <c r="Y252" s="98"/>
      <c r="Z252" s="163"/>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c r="EJ252" s="96"/>
      <c r="EK252" s="96"/>
      <c r="EL252" s="96"/>
      <c r="EM252" s="96"/>
      <c r="EN252" s="96"/>
      <c r="EO252" s="96"/>
      <c r="EP252" s="96"/>
      <c r="EQ252" s="96"/>
      <c r="ER252" s="96"/>
      <c r="ES252" s="96"/>
      <c r="ET252" s="96"/>
      <c r="EU252" s="96"/>
      <c r="EV252" s="96"/>
      <c r="EW252" s="96"/>
      <c r="EX252" s="96"/>
      <c r="EY252" s="96"/>
      <c r="EZ252" s="96"/>
      <c r="FA252" s="96"/>
      <c r="FB252" s="96"/>
      <c r="FC252" s="96"/>
      <c r="FD252" s="96"/>
      <c r="FE252" s="96"/>
      <c r="FF252" s="96"/>
    </row>
    <row r="253" spans="1:162" x14ac:dyDescent="0.25">
      <c r="A253" s="95"/>
      <c r="B253" s="98"/>
      <c r="C253" s="97"/>
      <c r="D253" s="97"/>
      <c r="E253" s="97"/>
      <c r="F253" s="97"/>
      <c r="G253" s="97"/>
      <c r="H253" s="97"/>
      <c r="I253" s="97"/>
      <c r="J253" s="97"/>
      <c r="K253" s="97"/>
      <c r="L253" s="97"/>
      <c r="M253" s="97"/>
      <c r="N253" s="98"/>
      <c r="O253" s="98"/>
      <c r="P253" s="97"/>
      <c r="Q253" s="97"/>
      <c r="R253" s="98"/>
      <c r="S253" s="97"/>
      <c r="T253" s="98"/>
      <c r="U253" s="98"/>
      <c r="V253" s="98"/>
      <c r="W253" s="160"/>
      <c r="X253" s="95"/>
      <c r="Y253" s="98"/>
      <c r="Z253" s="163"/>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c r="EX253" s="96"/>
      <c r="EY253" s="96"/>
      <c r="EZ253" s="96"/>
      <c r="FA253" s="96"/>
      <c r="FB253" s="96"/>
      <c r="FC253" s="96"/>
      <c r="FD253" s="96"/>
      <c r="FE253" s="96"/>
      <c r="FF253" s="96"/>
    </row>
    <row r="254" spans="1:162" x14ac:dyDescent="0.25">
      <c r="A254" s="95"/>
      <c r="B254" s="98"/>
      <c r="C254" s="97"/>
      <c r="D254" s="97"/>
      <c r="E254" s="97"/>
      <c r="F254" s="97"/>
      <c r="G254" s="97"/>
      <c r="H254" s="97"/>
      <c r="I254" s="97"/>
      <c r="J254" s="97"/>
      <c r="K254" s="97"/>
      <c r="L254" s="97"/>
      <c r="M254" s="97"/>
      <c r="N254" s="98"/>
      <c r="O254" s="98"/>
      <c r="P254" s="97"/>
      <c r="Q254" s="97"/>
      <c r="R254" s="98"/>
      <c r="S254" s="97"/>
      <c r="T254" s="98"/>
      <c r="U254" s="98"/>
      <c r="V254" s="98"/>
      <c r="W254" s="160"/>
      <c r="X254" s="95"/>
      <c r="Y254" s="98"/>
      <c r="Z254" s="163"/>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c r="EJ254" s="96"/>
      <c r="EK254" s="96"/>
      <c r="EL254" s="96"/>
      <c r="EM254" s="96"/>
      <c r="EN254" s="96"/>
      <c r="EO254" s="96"/>
      <c r="EP254" s="96"/>
      <c r="EQ254" s="96"/>
      <c r="ER254" s="96"/>
      <c r="ES254" s="96"/>
      <c r="ET254" s="96"/>
      <c r="EU254" s="96"/>
      <c r="EV254" s="96"/>
      <c r="EW254" s="96"/>
      <c r="EX254" s="96"/>
      <c r="EY254" s="96"/>
      <c r="EZ254" s="96"/>
      <c r="FA254" s="96"/>
      <c r="FB254" s="96"/>
      <c r="FC254" s="96"/>
      <c r="FD254" s="96"/>
      <c r="FE254" s="96"/>
      <c r="FF254" s="96"/>
    </row>
    <row r="255" spans="1:162" x14ac:dyDescent="0.25">
      <c r="A255" s="95"/>
      <c r="B255" s="98"/>
      <c r="C255" s="97"/>
      <c r="D255" s="97"/>
      <c r="E255" s="97"/>
      <c r="F255" s="97"/>
      <c r="G255" s="97"/>
      <c r="H255" s="97"/>
      <c r="I255" s="97"/>
      <c r="J255" s="97"/>
      <c r="K255" s="97"/>
      <c r="L255" s="97"/>
      <c r="M255" s="97"/>
      <c r="N255" s="98"/>
      <c r="O255" s="98"/>
      <c r="P255" s="97"/>
      <c r="Q255" s="97"/>
      <c r="R255" s="98"/>
      <c r="S255" s="97"/>
      <c r="T255" s="98"/>
      <c r="U255" s="98"/>
      <c r="V255" s="98"/>
      <c r="W255" s="160"/>
      <c r="X255" s="95"/>
      <c r="Y255" s="98"/>
      <c r="Z255" s="163"/>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c r="EJ255" s="96"/>
      <c r="EK255" s="96"/>
      <c r="EL255" s="96"/>
      <c r="EM255" s="96"/>
      <c r="EN255" s="96"/>
      <c r="EO255" s="96"/>
      <c r="EP255" s="96"/>
      <c r="EQ255" s="96"/>
      <c r="ER255" s="96"/>
      <c r="ES255" s="96"/>
      <c r="ET255" s="96"/>
      <c r="EU255" s="96"/>
      <c r="EV255" s="96"/>
      <c r="EW255" s="96"/>
      <c r="EX255" s="96"/>
      <c r="EY255" s="96"/>
      <c r="EZ255" s="96"/>
      <c r="FA255" s="96"/>
      <c r="FB255" s="96"/>
      <c r="FC255" s="96"/>
      <c r="FD255" s="96"/>
      <c r="FE255" s="96"/>
      <c r="FF255" s="96"/>
    </row>
    <row r="256" spans="1:162" x14ac:dyDescent="0.25">
      <c r="A256" s="95"/>
      <c r="B256" s="98"/>
      <c r="C256" s="97"/>
      <c r="D256" s="97"/>
      <c r="E256" s="97"/>
      <c r="F256" s="97"/>
      <c r="G256" s="97"/>
      <c r="H256" s="97"/>
      <c r="I256" s="97"/>
      <c r="J256" s="97"/>
      <c r="K256" s="97"/>
      <c r="L256" s="97"/>
      <c r="M256" s="97"/>
      <c r="N256" s="98"/>
      <c r="O256" s="98"/>
      <c r="P256" s="97"/>
      <c r="Q256" s="97"/>
      <c r="R256" s="98"/>
      <c r="S256" s="97"/>
      <c r="T256" s="98"/>
      <c r="U256" s="98"/>
      <c r="V256" s="98"/>
      <c r="W256" s="160"/>
      <c r="X256" s="95"/>
      <c r="Y256" s="98"/>
      <c r="Z256" s="163"/>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c r="EX256" s="96"/>
      <c r="EY256" s="96"/>
      <c r="EZ256" s="96"/>
      <c r="FA256" s="96"/>
      <c r="FB256" s="96"/>
      <c r="FC256" s="96"/>
      <c r="FD256" s="96"/>
      <c r="FE256" s="96"/>
      <c r="FF256" s="96"/>
    </row>
    <row r="257" spans="1:162" x14ac:dyDescent="0.25">
      <c r="A257" s="95"/>
      <c r="B257" s="98"/>
      <c r="C257" s="97"/>
      <c r="D257" s="97"/>
      <c r="E257" s="97"/>
      <c r="F257" s="97"/>
      <c r="G257" s="97"/>
      <c r="H257" s="97"/>
      <c r="I257" s="97"/>
      <c r="J257" s="97"/>
      <c r="K257" s="97"/>
      <c r="L257" s="97"/>
      <c r="M257" s="97"/>
      <c r="N257" s="98"/>
      <c r="O257" s="98"/>
      <c r="P257" s="97"/>
      <c r="Q257" s="97"/>
      <c r="R257" s="98"/>
      <c r="S257" s="97"/>
      <c r="T257" s="98"/>
      <c r="U257" s="98"/>
      <c r="V257" s="98"/>
      <c r="W257" s="160"/>
      <c r="X257" s="95"/>
      <c r="Y257" s="98"/>
      <c r="Z257" s="163"/>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c r="EJ257" s="96"/>
      <c r="EK257" s="96"/>
      <c r="EL257" s="96"/>
      <c r="EM257" s="96"/>
      <c r="EN257" s="96"/>
      <c r="EO257" s="96"/>
      <c r="EP257" s="96"/>
      <c r="EQ257" s="96"/>
      <c r="ER257" s="96"/>
      <c r="ES257" s="96"/>
      <c r="ET257" s="96"/>
      <c r="EU257" s="96"/>
      <c r="EV257" s="96"/>
      <c r="EW257" s="96"/>
      <c r="EX257" s="96"/>
      <c r="EY257" s="96"/>
      <c r="EZ257" s="96"/>
      <c r="FA257" s="96"/>
      <c r="FB257" s="96"/>
      <c r="FC257" s="96"/>
      <c r="FD257" s="96"/>
      <c r="FE257" s="96"/>
      <c r="FF257" s="96"/>
    </row>
    <row r="258" spans="1:162" x14ac:dyDescent="0.25">
      <c r="A258" s="95"/>
      <c r="B258" s="98"/>
      <c r="C258" s="97"/>
      <c r="D258" s="97"/>
      <c r="E258" s="97"/>
      <c r="F258" s="97"/>
      <c r="G258" s="97"/>
      <c r="H258" s="97"/>
      <c r="I258" s="97"/>
      <c r="J258" s="97"/>
      <c r="K258" s="97"/>
      <c r="L258" s="97"/>
      <c r="M258" s="97"/>
      <c r="N258" s="98"/>
      <c r="O258" s="98"/>
      <c r="P258" s="97"/>
      <c r="Q258" s="97"/>
      <c r="R258" s="98"/>
      <c r="S258" s="97"/>
      <c r="T258" s="98"/>
      <c r="U258" s="98"/>
      <c r="V258" s="98"/>
      <c r="W258" s="160"/>
      <c r="X258" s="95"/>
      <c r="Y258" s="98"/>
      <c r="Z258" s="163"/>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c r="EJ258" s="96"/>
      <c r="EK258" s="96"/>
      <c r="EL258" s="96"/>
      <c r="EM258" s="96"/>
      <c r="EN258" s="96"/>
      <c r="EO258" s="96"/>
      <c r="EP258" s="96"/>
      <c r="EQ258" s="96"/>
      <c r="ER258" s="96"/>
      <c r="ES258" s="96"/>
      <c r="ET258" s="96"/>
      <c r="EU258" s="96"/>
      <c r="EV258" s="96"/>
      <c r="EW258" s="96"/>
      <c r="EX258" s="96"/>
      <c r="EY258" s="96"/>
      <c r="EZ258" s="96"/>
      <c r="FA258" s="96"/>
      <c r="FB258" s="96"/>
      <c r="FC258" s="96"/>
      <c r="FD258" s="96"/>
      <c r="FE258" s="96"/>
      <c r="FF258" s="96"/>
    </row>
    <row r="259" spans="1:162" x14ac:dyDescent="0.25">
      <c r="A259" s="95"/>
      <c r="B259" s="98"/>
      <c r="C259" s="97"/>
      <c r="D259" s="97"/>
      <c r="E259" s="97"/>
      <c r="F259" s="97"/>
      <c r="G259" s="97"/>
      <c r="H259" s="97"/>
      <c r="I259" s="97"/>
      <c r="J259" s="97"/>
      <c r="K259" s="97"/>
      <c r="L259" s="97"/>
      <c r="M259" s="97"/>
      <c r="N259" s="98"/>
      <c r="O259" s="98"/>
      <c r="P259" s="97"/>
      <c r="Q259" s="97"/>
      <c r="R259" s="98"/>
      <c r="S259" s="97"/>
      <c r="T259" s="98"/>
      <c r="U259" s="98"/>
      <c r="V259" s="98"/>
      <c r="W259" s="160"/>
      <c r="X259" s="95"/>
      <c r="Y259" s="98"/>
      <c r="Z259" s="163"/>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c r="EX259" s="96"/>
      <c r="EY259" s="96"/>
      <c r="EZ259" s="96"/>
      <c r="FA259" s="96"/>
      <c r="FB259" s="96"/>
      <c r="FC259" s="96"/>
      <c r="FD259" s="96"/>
      <c r="FE259" s="96"/>
      <c r="FF259" s="96"/>
    </row>
    <row r="260" spans="1:162" x14ac:dyDescent="0.25">
      <c r="A260" s="95"/>
      <c r="B260" s="98"/>
      <c r="C260" s="97"/>
      <c r="D260" s="97"/>
      <c r="E260" s="97"/>
      <c r="F260" s="97"/>
      <c r="G260" s="97"/>
      <c r="H260" s="97"/>
      <c r="I260" s="97"/>
      <c r="J260" s="97"/>
      <c r="K260" s="97"/>
      <c r="L260" s="97"/>
      <c r="M260" s="97"/>
      <c r="N260" s="98"/>
      <c r="O260" s="98"/>
      <c r="P260" s="97"/>
      <c r="Q260" s="97"/>
      <c r="R260" s="98"/>
      <c r="S260" s="97"/>
      <c r="T260" s="98"/>
      <c r="U260" s="98"/>
      <c r="V260" s="98"/>
      <c r="W260" s="160"/>
      <c r="X260" s="95"/>
      <c r="Y260" s="98"/>
      <c r="Z260" s="163"/>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row>
    <row r="261" spans="1:162" x14ac:dyDescent="0.25">
      <c r="A261" s="95"/>
      <c r="B261" s="98"/>
      <c r="C261" s="97"/>
      <c r="D261" s="97"/>
      <c r="E261" s="97"/>
      <c r="F261" s="97"/>
      <c r="G261" s="97"/>
      <c r="H261" s="97"/>
      <c r="I261" s="97"/>
      <c r="J261" s="97"/>
      <c r="K261" s="97"/>
      <c r="L261" s="97"/>
      <c r="M261" s="97"/>
      <c r="N261" s="98"/>
      <c r="O261" s="98"/>
      <c r="P261" s="97"/>
      <c r="Q261" s="97"/>
      <c r="R261" s="98"/>
      <c r="S261" s="97"/>
      <c r="T261" s="98"/>
      <c r="U261" s="98"/>
      <c r="V261" s="98"/>
      <c r="W261" s="160"/>
      <c r="X261" s="95"/>
      <c r="Y261" s="98"/>
      <c r="Z261" s="163"/>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c r="EJ261" s="96"/>
      <c r="EK261" s="96"/>
      <c r="EL261" s="96"/>
      <c r="EM261" s="96"/>
      <c r="EN261" s="96"/>
      <c r="EO261" s="96"/>
      <c r="EP261" s="96"/>
      <c r="EQ261" s="96"/>
      <c r="ER261" s="96"/>
      <c r="ES261" s="96"/>
      <c r="ET261" s="96"/>
      <c r="EU261" s="96"/>
      <c r="EV261" s="96"/>
      <c r="EW261" s="96"/>
      <c r="EX261" s="96"/>
      <c r="EY261" s="96"/>
      <c r="EZ261" s="96"/>
      <c r="FA261" s="96"/>
      <c r="FB261" s="96"/>
      <c r="FC261" s="96"/>
      <c r="FD261" s="96"/>
      <c r="FE261" s="96"/>
      <c r="FF261" s="96"/>
    </row>
    <row r="262" spans="1:162" x14ac:dyDescent="0.25">
      <c r="A262" s="95"/>
      <c r="B262" s="98"/>
      <c r="C262" s="97"/>
      <c r="D262" s="97"/>
      <c r="E262" s="97"/>
      <c r="F262" s="97"/>
      <c r="G262" s="97"/>
      <c r="H262" s="97"/>
      <c r="I262" s="97"/>
      <c r="J262" s="97"/>
      <c r="K262" s="97"/>
      <c r="L262" s="97"/>
      <c r="M262" s="97"/>
      <c r="N262" s="98"/>
      <c r="O262" s="98"/>
      <c r="P262" s="97"/>
      <c r="Q262" s="97"/>
      <c r="R262" s="98"/>
      <c r="S262" s="97"/>
      <c r="T262" s="98"/>
      <c r="U262" s="98"/>
      <c r="V262" s="98"/>
      <c r="W262" s="160"/>
      <c r="X262" s="95"/>
      <c r="Y262" s="98"/>
      <c r="Z262" s="163"/>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c r="DW262" s="96"/>
      <c r="DX262" s="96"/>
      <c r="DY262" s="96"/>
      <c r="DZ262" s="96"/>
      <c r="EA262" s="96"/>
      <c r="EB262" s="96"/>
      <c r="EC262" s="96"/>
      <c r="ED262" s="96"/>
      <c r="EE262" s="96"/>
      <c r="EF262" s="96"/>
      <c r="EG262" s="96"/>
      <c r="EH262" s="96"/>
      <c r="EI262" s="96"/>
      <c r="EJ262" s="96"/>
      <c r="EK262" s="96"/>
      <c r="EL262" s="96"/>
      <c r="EM262" s="96"/>
      <c r="EN262" s="96"/>
      <c r="EO262" s="96"/>
      <c r="EP262" s="96"/>
      <c r="EQ262" s="96"/>
      <c r="ER262" s="96"/>
      <c r="ES262" s="96"/>
      <c r="ET262" s="96"/>
      <c r="EU262" s="96"/>
      <c r="EV262" s="96"/>
      <c r="EW262" s="96"/>
      <c r="EX262" s="96"/>
      <c r="EY262" s="96"/>
      <c r="EZ262" s="96"/>
      <c r="FA262" s="96"/>
      <c r="FB262" s="96"/>
      <c r="FC262" s="96"/>
      <c r="FD262" s="96"/>
      <c r="FE262" s="96"/>
      <c r="FF262" s="96"/>
    </row>
    <row r="263" spans="1:162" x14ac:dyDescent="0.25">
      <c r="A263" s="95"/>
      <c r="B263" s="98"/>
      <c r="C263" s="97"/>
      <c r="D263" s="97"/>
      <c r="E263" s="97"/>
      <c r="F263" s="97"/>
      <c r="G263" s="97"/>
      <c r="H263" s="97"/>
      <c r="I263" s="97"/>
      <c r="J263" s="97"/>
      <c r="K263" s="97"/>
      <c r="L263" s="97"/>
      <c r="M263" s="97"/>
      <c r="N263" s="98"/>
      <c r="O263" s="98"/>
      <c r="P263" s="97"/>
      <c r="Q263" s="97"/>
      <c r="R263" s="98"/>
      <c r="S263" s="97"/>
      <c r="T263" s="98"/>
      <c r="U263" s="98"/>
      <c r="V263" s="98"/>
      <c r="W263" s="160"/>
      <c r="X263" s="95"/>
      <c r="Y263" s="98"/>
      <c r="Z263" s="163"/>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c r="DW263" s="96"/>
      <c r="DX263" s="96"/>
      <c r="DY263" s="96"/>
      <c r="DZ263" s="96"/>
      <c r="EA263" s="96"/>
      <c r="EB263" s="96"/>
      <c r="EC263" s="96"/>
      <c r="ED263" s="96"/>
      <c r="EE263" s="96"/>
      <c r="EF263" s="96"/>
      <c r="EG263" s="96"/>
      <c r="EH263" s="96"/>
      <c r="EI263" s="96"/>
      <c r="EJ263" s="96"/>
      <c r="EK263" s="96"/>
      <c r="EL263" s="96"/>
      <c r="EM263" s="96"/>
      <c r="EN263" s="96"/>
      <c r="EO263" s="96"/>
      <c r="EP263" s="96"/>
      <c r="EQ263" s="96"/>
      <c r="ER263" s="96"/>
      <c r="ES263" s="96"/>
      <c r="ET263" s="96"/>
      <c r="EU263" s="96"/>
      <c r="EV263" s="96"/>
      <c r="EW263" s="96"/>
      <c r="EX263" s="96"/>
      <c r="EY263" s="96"/>
      <c r="EZ263" s="96"/>
      <c r="FA263" s="96"/>
      <c r="FB263" s="96"/>
      <c r="FC263" s="96"/>
      <c r="FD263" s="96"/>
      <c r="FE263" s="96"/>
      <c r="FF263" s="96"/>
    </row>
    <row r="264" spans="1:162" x14ac:dyDescent="0.25">
      <c r="A264" s="95"/>
      <c r="B264" s="98"/>
      <c r="C264" s="97"/>
      <c r="D264" s="97"/>
      <c r="E264" s="97"/>
      <c r="F264" s="97"/>
      <c r="G264" s="97"/>
      <c r="H264" s="97"/>
      <c r="I264" s="97"/>
      <c r="J264" s="97"/>
      <c r="K264" s="97"/>
      <c r="L264" s="97"/>
      <c r="M264" s="97"/>
      <c r="N264" s="98"/>
      <c r="O264" s="98"/>
      <c r="P264" s="97"/>
      <c r="Q264" s="97"/>
      <c r="R264" s="98"/>
      <c r="S264" s="97"/>
      <c r="T264" s="98"/>
      <c r="U264" s="98"/>
      <c r="V264" s="98"/>
      <c r="W264" s="160"/>
      <c r="X264" s="95"/>
      <c r="Y264" s="98"/>
      <c r="Z264" s="163"/>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c r="EJ264" s="96"/>
      <c r="EK264" s="96"/>
      <c r="EL264" s="96"/>
      <c r="EM264" s="96"/>
      <c r="EN264" s="96"/>
      <c r="EO264" s="96"/>
      <c r="EP264" s="96"/>
      <c r="EQ264" s="96"/>
      <c r="ER264" s="96"/>
      <c r="ES264" s="96"/>
      <c r="ET264" s="96"/>
      <c r="EU264" s="96"/>
      <c r="EV264" s="96"/>
      <c r="EW264" s="96"/>
      <c r="EX264" s="96"/>
      <c r="EY264" s="96"/>
      <c r="EZ264" s="96"/>
      <c r="FA264" s="96"/>
      <c r="FB264" s="96"/>
      <c r="FC264" s="96"/>
      <c r="FD264" s="96"/>
      <c r="FE264" s="96"/>
      <c r="FF264" s="96"/>
    </row>
    <row r="265" spans="1:162" x14ac:dyDescent="0.25">
      <c r="A265" s="95"/>
      <c r="B265" s="98"/>
      <c r="C265" s="97"/>
      <c r="D265" s="97"/>
      <c r="E265" s="97"/>
      <c r="F265" s="97"/>
      <c r="G265" s="97"/>
      <c r="H265" s="97"/>
      <c r="I265" s="97"/>
      <c r="J265" s="97"/>
      <c r="K265" s="97"/>
      <c r="L265" s="97"/>
      <c r="M265" s="97"/>
      <c r="N265" s="98"/>
      <c r="O265" s="98"/>
      <c r="P265" s="97"/>
      <c r="Q265" s="97"/>
      <c r="R265" s="98"/>
      <c r="S265" s="97"/>
      <c r="T265" s="98"/>
      <c r="U265" s="98"/>
      <c r="V265" s="98"/>
      <c r="W265" s="160"/>
      <c r="X265" s="95"/>
      <c r="Y265" s="98"/>
      <c r="Z265" s="163"/>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c r="EJ265" s="96"/>
      <c r="EK265" s="96"/>
      <c r="EL265" s="96"/>
      <c r="EM265" s="96"/>
      <c r="EN265" s="96"/>
      <c r="EO265" s="96"/>
      <c r="EP265" s="96"/>
      <c r="EQ265" s="96"/>
      <c r="ER265" s="96"/>
      <c r="ES265" s="96"/>
      <c r="ET265" s="96"/>
      <c r="EU265" s="96"/>
      <c r="EV265" s="96"/>
      <c r="EW265" s="96"/>
      <c r="EX265" s="96"/>
      <c r="EY265" s="96"/>
      <c r="EZ265" s="96"/>
      <c r="FA265" s="96"/>
      <c r="FB265" s="96"/>
      <c r="FC265" s="96"/>
      <c r="FD265" s="96"/>
      <c r="FE265" s="96"/>
      <c r="FF265" s="96"/>
    </row>
    <row r="266" spans="1:162" x14ac:dyDescent="0.25">
      <c r="A266" s="95"/>
      <c r="B266" s="98"/>
      <c r="C266" s="97"/>
      <c r="D266" s="97"/>
      <c r="E266" s="97"/>
      <c r="F266" s="97"/>
      <c r="G266" s="97"/>
      <c r="H266" s="97"/>
      <c r="I266" s="97"/>
      <c r="J266" s="97"/>
      <c r="K266" s="97"/>
      <c r="L266" s="97"/>
      <c r="M266" s="97"/>
      <c r="N266" s="98"/>
      <c r="O266" s="98"/>
      <c r="P266" s="97"/>
      <c r="Q266" s="97"/>
      <c r="R266" s="98"/>
      <c r="S266" s="97"/>
      <c r="T266" s="98"/>
      <c r="U266" s="98"/>
      <c r="V266" s="98"/>
      <c r="W266" s="160"/>
      <c r="X266" s="95"/>
      <c r="Y266" s="98"/>
      <c r="Z266" s="163"/>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c r="EJ266" s="96"/>
      <c r="EK266" s="96"/>
      <c r="EL266" s="96"/>
      <c r="EM266" s="96"/>
      <c r="EN266" s="96"/>
      <c r="EO266" s="96"/>
      <c r="EP266" s="96"/>
      <c r="EQ266" s="96"/>
      <c r="ER266" s="96"/>
      <c r="ES266" s="96"/>
      <c r="ET266" s="96"/>
      <c r="EU266" s="96"/>
      <c r="EV266" s="96"/>
      <c r="EW266" s="96"/>
      <c r="EX266" s="96"/>
      <c r="EY266" s="96"/>
      <c r="EZ266" s="96"/>
      <c r="FA266" s="96"/>
      <c r="FB266" s="96"/>
      <c r="FC266" s="96"/>
      <c r="FD266" s="96"/>
      <c r="FE266" s="96"/>
      <c r="FF266" s="96"/>
    </row>
    <row r="267" spans="1:162" x14ac:dyDescent="0.25">
      <c r="A267" s="95"/>
      <c r="B267" s="98"/>
      <c r="C267" s="97"/>
      <c r="D267" s="97"/>
      <c r="E267" s="97"/>
      <c r="F267" s="97"/>
      <c r="G267" s="97"/>
      <c r="H267" s="97"/>
      <c r="I267" s="97"/>
      <c r="J267" s="97"/>
      <c r="K267" s="97"/>
      <c r="L267" s="97"/>
      <c r="M267" s="97"/>
      <c r="N267" s="98"/>
      <c r="O267" s="98"/>
      <c r="P267" s="97"/>
      <c r="Q267" s="97"/>
      <c r="R267" s="98"/>
      <c r="S267" s="97"/>
      <c r="T267" s="98"/>
      <c r="U267" s="98"/>
      <c r="V267" s="98"/>
      <c r="W267" s="160"/>
      <c r="X267" s="95"/>
      <c r="Y267" s="98"/>
      <c r="Z267" s="163"/>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c r="EJ267" s="96"/>
      <c r="EK267" s="96"/>
      <c r="EL267" s="96"/>
      <c r="EM267" s="96"/>
      <c r="EN267" s="96"/>
      <c r="EO267" s="96"/>
      <c r="EP267" s="96"/>
      <c r="EQ267" s="96"/>
      <c r="ER267" s="96"/>
      <c r="ES267" s="96"/>
      <c r="ET267" s="96"/>
      <c r="EU267" s="96"/>
      <c r="EV267" s="96"/>
      <c r="EW267" s="96"/>
      <c r="EX267" s="96"/>
      <c r="EY267" s="96"/>
      <c r="EZ267" s="96"/>
      <c r="FA267" s="96"/>
      <c r="FB267" s="96"/>
      <c r="FC267" s="96"/>
      <c r="FD267" s="96"/>
      <c r="FE267" s="96"/>
      <c r="FF267" s="96"/>
    </row>
    <row r="268" spans="1:162" x14ac:dyDescent="0.25">
      <c r="A268" s="95"/>
      <c r="B268" s="98"/>
      <c r="C268" s="97"/>
      <c r="D268" s="97"/>
      <c r="E268" s="97"/>
      <c r="F268" s="97"/>
      <c r="G268" s="97"/>
      <c r="H268" s="97"/>
      <c r="I268" s="97"/>
      <c r="J268" s="97"/>
      <c r="K268" s="97"/>
      <c r="L268" s="97"/>
      <c r="M268" s="97"/>
      <c r="N268" s="98"/>
      <c r="O268" s="98"/>
      <c r="P268" s="97"/>
      <c r="Q268" s="97"/>
      <c r="R268" s="98"/>
      <c r="S268" s="97"/>
      <c r="T268" s="98"/>
      <c r="U268" s="98"/>
      <c r="V268" s="98"/>
      <c r="W268" s="160"/>
      <c r="X268" s="95"/>
      <c r="Y268" s="98"/>
      <c r="Z268" s="163"/>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96"/>
      <c r="EM268" s="96"/>
      <c r="EN268" s="96"/>
      <c r="EO268" s="96"/>
      <c r="EP268" s="96"/>
      <c r="EQ268" s="96"/>
      <c r="ER268" s="96"/>
      <c r="ES268" s="96"/>
      <c r="ET268" s="96"/>
      <c r="EU268" s="96"/>
      <c r="EV268" s="96"/>
      <c r="EW268" s="96"/>
      <c r="EX268" s="96"/>
      <c r="EY268" s="96"/>
      <c r="EZ268" s="96"/>
      <c r="FA268" s="96"/>
      <c r="FB268" s="96"/>
      <c r="FC268" s="96"/>
      <c r="FD268" s="96"/>
      <c r="FE268" s="96"/>
      <c r="FF268" s="96"/>
    </row>
    <row r="269" spans="1:162" x14ac:dyDescent="0.25">
      <c r="A269" s="95"/>
      <c r="B269" s="98"/>
      <c r="C269" s="97"/>
      <c r="D269" s="97"/>
      <c r="E269" s="97"/>
      <c r="F269" s="97"/>
      <c r="G269" s="97"/>
      <c r="H269" s="97"/>
      <c r="I269" s="97"/>
      <c r="J269" s="97"/>
      <c r="K269" s="97"/>
      <c r="L269" s="97"/>
      <c r="M269" s="97"/>
      <c r="N269" s="98"/>
      <c r="O269" s="98"/>
      <c r="P269" s="97"/>
      <c r="Q269" s="97"/>
      <c r="R269" s="98"/>
      <c r="S269" s="97"/>
      <c r="T269" s="98"/>
      <c r="U269" s="98"/>
      <c r="V269" s="98"/>
      <c r="W269" s="160"/>
      <c r="X269" s="95"/>
      <c r="Y269" s="98"/>
      <c r="Z269" s="163"/>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96"/>
      <c r="EZ269" s="96"/>
      <c r="FA269" s="96"/>
      <c r="FB269" s="96"/>
      <c r="FC269" s="96"/>
      <c r="FD269" s="96"/>
      <c r="FE269" s="96"/>
      <c r="FF269" s="96"/>
    </row>
    <row r="270" spans="1:162" x14ac:dyDescent="0.25">
      <c r="A270" s="95"/>
      <c r="B270" s="98"/>
      <c r="C270" s="97"/>
      <c r="D270" s="97"/>
      <c r="E270" s="97"/>
      <c r="F270" s="97"/>
      <c r="G270" s="97"/>
      <c r="H270" s="97"/>
      <c r="I270" s="97"/>
      <c r="J270" s="97"/>
      <c r="K270" s="97"/>
      <c r="L270" s="97"/>
      <c r="M270" s="97"/>
      <c r="N270" s="98"/>
      <c r="O270" s="98"/>
      <c r="P270" s="97"/>
      <c r="Q270" s="97"/>
      <c r="R270" s="98"/>
      <c r="S270" s="97"/>
      <c r="T270" s="98"/>
      <c r="U270" s="98"/>
      <c r="V270" s="98"/>
      <c r="W270" s="160"/>
      <c r="X270" s="95"/>
      <c r="Y270" s="98"/>
      <c r="Z270" s="163"/>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96"/>
      <c r="EZ270" s="96"/>
      <c r="FA270" s="96"/>
      <c r="FB270" s="96"/>
      <c r="FC270" s="96"/>
      <c r="FD270" s="96"/>
      <c r="FE270" s="96"/>
      <c r="FF270" s="96"/>
    </row>
    <row r="271" spans="1:162" x14ac:dyDescent="0.25">
      <c r="A271" s="95"/>
      <c r="B271" s="98"/>
      <c r="C271" s="97"/>
      <c r="D271" s="97"/>
      <c r="E271" s="97"/>
      <c r="F271" s="97"/>
      <c r="G271" s="97"/>
      <c r="H271" s="97"/>
      <c r="I271" s="97"/>
      <c r="J271" s="97"/>
      <c r="K271" s="97"/>
      <c r="L271" s="97"/>
      <c r="M271" s="97"/>
      <c r="N271" s="98"/>
      <c r="O271" s="98"/>
      <c r="P271" s="97"/>
      <c r="Q271" s="97"/>
      <c r="R271" s="98"/>
      <c r="S271" s="97"/>
      <c r="T271" s="98"/>
      <c r="U271" s="98"/>
      <c r="V271" s="98"/>
      <c r="W271" s="160"/>
      <c r="X271" s="95"/>
      <c r="Y271" s="98"/>
      <c r="Z271" s="163"/>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96"/>
      <c r="EZ271" s="96"/>
      <c r="FA271" s="96"/>
      <c r="FB271" s="96"/>
      <c r="FC271" s="96"/>
      <c r="FD271" s="96"/>
      <c r="FE271" s="96"/>
      <c r="FF271" s="96"/>
    </row>
    <row r="272" spans="1:162" x14ac:dyDescent="0.25">
      <c r="A272" s="95"/>
      <c r="B272" s="98"/>
      <c r="C272" s="97"/>
      <c r="D272" s="97"/>
      <c r="E272" s="97"/>
      <c r="F272" s="97"/>
      <c r="G272" s="97"/>
      <c r="H272" s="97"/>
      <c r="I272" s="97"/>
      <c r="J272" s="97"/>
      <c r="K272" s="97"/>
      <c r="L272" s="97"/>
      <c r="M272" s="97"/>
      <c r="N272" s="98"/>
      <c r="O272" s="98"/>
      <c r="P272" s="97"/>
      <c r="Q272" s="97"/>
      <c r="R272" s="98"/>
      <c r="S272" s="97"/>
      <c r="T272" s="98"/>
      <c r="U272" s="98"/>
      <c r="V272" s="98"/>
      <c r="W272" s="160"/>
      <c r="X272" s="95"/>
      <c r="Y272" s="98"/>
      <c r="Z272" s="163"/>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96"/>
      <c r="EZ272" s="96"/>
      <c r="FA272" s="96"/>
      <c r="FB272" s="96"/>
      <c r="FC272" s="96"/>
      <c r="FD272" s="96"/>
      <c r="FE272" s="96"/>
      <c r="FF272" s="96"/>
    </row>
    <row r="273" spans="1:162" x14ac:dyDescent="0.25">
      <c r="A273" s="95"/>
      <c r="B273" s="98"/>
      <c r="C273" s="97"/>
      <c r="D273" s="97"/>
      <c r="E273" s="97"/>
      <c r="F273" s="97"/>
      <c r="G273" s="97"/>
      <c r="H273" s="97"/>
      <c r="I273" s="97"/>
      <c r="J273" s="97"/>
      <c r="K273" s="97"/>
      <c r="L273" s="97"/>
      <c r="M273" s="97"/>
      <c r="N273" s="98"/>
      <c r="O273" s="98"/>
      <c r="P273" s="97"/>
      <c r="Q273" s="97"/>
      <c r="R273" s="98"/>
      <c r="S273" s="97"/>
      <c r="T273" s="98"/>
      <c r="U273" s="98"/>
      <c r="V273" s="98"/>
      <c r="W273" s="160"/>
      <c r="X273" s="95"/>
      <c r="Y273" s="98"/>
      <c r="Z273" s="163"/>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96"/>
      <c r="EZ273" s="96"/>
      <c r="FA273" s="96"/>
      <c r="FB273" s="96"/>
      <c r="FC273" s="96"/>
      <c r="FD273" s="96"/>
      <c r="FE273" s="96"/>
      <c r="FF273" s="96"/>
    </row>
    <row r="274" spans="1:162" x14ac:dyDescent="0.25">
      <c r="A274" s="95"/>
      <c r="B274" s="98"/>
      <c r="C274" s="97"/>
      <c r="D274" s="97"/>
      <c r="E274" s="97"/>
      <c r="F274" s="97"/>
      <c r="G274" s="97"/>
      <c r="H274" s="97"/>
      <c r="I274" s="97"/>
      <c r="J274" s="97"/>
      <c r="K274" s="97"/>
      <c r="L274" s="97"/>
      <c r="M274" s="97"/>
      <c r="N274" s="98"/>
      <c r="O274" s="98"/>
      <c r="P274" s="97"/>
      <c r="Q274" s="97"/>
      <c r="R274" s="98"/>
      <c r="S274" s="97"/>
      <c r="T274" s="98"/>
      <c r="U274" s="98"/>
      <c r="V274" s="98"/>
      <c r="W274" s="160"/>
      <c r="X274" s="95"/>
      <c r="Y274" s="98"/>
      <c r="Z274" s="163"/>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96"/>
      <c r="EZ274" s="96"/>
      <c r="FA274" s="96"/>
      <c r="FB274" s="96"/>
      <c r="FC274" s="96"/>
      <c r="FD274" s="96"/>
      <c r="FE274" s="96"/>
      <c r="FF274" s="96"/>
    </row>
    <row r="275" spans="1:162" x14ac:dyDescent="0.25">
      <c r="A275" s="95"/>
      <c r="B275" s="98"/>
      <c r="C275" s="97"/>
      <c r="D275" s="97"/>
      <c r="E275" s="97"/>
      <c r="F275" s="97"/>
      <c r="G275" s="97"/>
      <c r="H275" s="97"/>
      <c r="I275" s="97"/>
      <c r="J275" s="97"/>
      <c r="K275" s="97"/>
      <c r="L275" s="97"/>
      <c r="M275" s="97"/>
      <c r="N275" s="98"/>
      <c r="O275" s="98"/>
      <c r="P275" s="97"/>
      <c r="Q275" s="97"/>
      <c r="R275" s="98"/>
      <c r="S275" s="97"/>
      <c r="T275" s="98"/>
      <c r="U275" s="98"/>
      <c r="V275" s="98"/>
      <c r="W275" s="160"/>
      <c r="X275" s="95"/>
      <c r="Y275" s="98"/>
      <c r="Z275" s="163"/>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96"/>
      <c r="EZ275" s="96"/>
      <c r="FA275" s="96"/>
      <c r="FB275" s="96"/>
      <c r="FC275" s="96"/>
      <c r="FD275" s="96"/>
      <c r="FE275" s="96"/>
      <c r="FF275" s="96"/>
    </row>
    <row r="276" spans="1:162" x14ac:dyDescent="0.25">
      <c r="A276" s="95"/>
      <c r="B276" s="98"/>
      <c r="C276" s="97"/>
      <c r="D276" s="97"/>
      <c r="E276" s="97"/>
      <c r="F276" s="97"/>
      <c r="G276" s="97"/>
      <c r="H276" s="97"/>
      <c r="I276" s="97"/>
      <c r="J276" s="97"/>
      <c r="K276" s="97"/>
      <c r="L276" s="97"/>
      <c r="M276" s="97"/>
      <c r="N276" s="98"/>
      <c r="O276" s="98"/>
      <c r="P276" s="97"/>
      <c r="Q276" s="97"/>
      <c r="R276" s="98"/>
      <c r="S276" s="97"/>
      <c r="T276" s="98"/>
      <c r="U276" s="98"/>
      <c r="V276" s="98"/>
      <c r="W276" s="160"/>
      <c r="X276" s="95"/>
      <c r="Y276" s="98"/>
      <c r="Z276" s="163"/>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96"/>
      <c r="EZ276" s="96"/>
      <c r="FA276" s="96"/>
      <c r="FB276" s="96"/>
      <c r="FC276" s="96"/>
      <c r="FD276" s="96"/>
      <c r="FE276" s="96"/>
      <c r="FF276" s="96"/>
    </row>
    <row r="277" spans="1:162" x14ac:dyDescent="0.25">
      <c r="A277" s="95"/>
      <c r="B277" s="98"/>
      <c r="C277" s="97"/>
      <c r="D277" s="97"/>
      <c r="E277" s="97"/>
      <c r="F277" s="97"/>
      <c r="G277" s="97"/>
      <c r="H277" s="97"/>
      <c r="I277" s="97"/>
      <c r="J277" s="97"/>
      <c r="K277" s="97"/>
      <c r="L277" s="97"/>
      <c r="M277" s="97"/>
      <c r="N277" s="98"/>
      <c r="O277" s="98"/>
      <c r="P277" s="97"/>
      <c r="Q277" s="97"/>
      <c r="R277" s="98"/>
      <c r="S277" s="97"/>
      <c r="T277" s="98"/>
      <c r="U277" s="98"/>
      <c r="V277" s="98"/>
      <c r="W277" s="160"/>
      <c r="X277" s="95"/>
      <c r="Y277" s="98"/>
      <c r="Z277" s="163"/>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96"/>
      <c r="EZ277" s="96"/>
      <c r="FA277" s="96"/>
      <c r="FB277" s="96"/>
      <c r="FC277" s="96"/>
      <c r="FD277" s="96"/>
      <c r="FE277" s="96"/>
      <c r="FF277" s="96"/>
    </row>
    <row r="278" spans="1:162" x14ac:dyDescent="0.25">
      <c r="A278" s="95"/>
      <c r="B278" s="98"/>
      <c r="C278" s="97"/>
      <c r="D278" s="97"/>
      <c r="E278" s="97"/>
      <c r="F278" s="97"/>
      <c r="G278" s="97"/>
      <c r="H278" s="97"/>
      <c r="I278" s="97"/>
      <c r="J278" s="97"/>
      <c r="K278" s="97"/>
      <c r="L278" s="97"/>
      <c r="M278" s="97"/>
      <c r="N278" s="98"/>
      <c r="O278" s="98"/>
      <c r="P278" s="97"/>
      <c r="Q278" s="97"/>
      <c r="R278" s="98"/>
      <c r="S278" s="97"/>
      <c r="T278" s="98"/>
      <c r="U278" s="98"/>
      <c r="V278" s="98"/>
      <c r="W278" s="160"/>
      <c r="X278" s="95"/>
      <c r="Y278" s="98"/>
      <c r="Z278" s="163"/>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row>
    <row r="279" spans="1:162" x14ac:dyDescent="0.25">
      <c r="A279" s="95"/>
      <c r="B279" s="98"/>
      <c r="C279" s="97"/>
      <c r="D279" s="97"/>
      <c r="E279" s="97"/>
      <c r="F279" s="97"/>
      <c r="G279" s="97"/>
      <c r="H279" s="97"/>
      <c r="I279" s="97"/>
      <c r="J279" s="97"/>
      <c r="K279" s="97"/>
      <c r="L279" s="97"/>
      <c r="M279" s="97"/>
      <c r="N279" s="98"/>
      <c r="O279" s="98"/>
      <c r="P279" s="97"/>
      <c r="Q279" s="97"/>
      <c r="R279" s="98"/>
      <c r="S279" s="97"/>
      <c r="T279" s="98"/>
      <c r="U279" s="98"/>
      <c r="V279" s="98"/>
      <c r="W279" s="160"/>
      <c r="X279" s="95"/>
      <c r="Y279" s="98"/>
      <c r="Z279" s="163"/>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96"/>
      <c r="EZ279" s="96"/>
      <c r="FA279" s="96"/>
      <c r="FB279" s="96"/>
      <c r="FC279" s="96"/>
      <c r="FD279" s="96"/>
      <c r="FE279" s="96"/>
      <c r="FF279" s="96"/>
    </row>
    <row r="280" spans="1:162" x14ac:dyDescent="0.25">
      <c r="A280" s="95"/>
      <c r="B280" s="98"/>
      <c r="C280" s="97"/>
      <c r="D280" s="97"/>
      <c r="E280" s="97"/>
      <c r="F280" s="97"/>
      <c r="G280" s="97"/>
      <c r="H280" s="97"/>
      <c r="I280" s="97"/>
      <c r="J280" s="97"/>
      <c r="K280" s="97"/>
      <c r="L280" s="97"/>
      <c r="M280" s="97"/>
      <c r="N280" s="98"/>
      <c r="O280" s="98"/>
      <c r="P280" s="97"/>
      <c r="Q280" s="97"/>
      <c r="R280" s="98"/>
      <c r="S280" s="97"/>
      <c r="T280" s="98"/>
      <c r="U280" s="98"/>
      <c r="V280" s="98"/>
      <c r="W280" s="160"/>
      <c r="X280" s="95"/>
      <c r="Y280" s="98"/>
      <c r="Z280" s="163"/>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96"/>
      <c r="EZ280" s="96"/>
      <c r="FA280" s="96"/>
      <c r="FB280" s="96"/>
      <c r="FC280" s="96"/>
      <c r="FD280" s="96"/>
      <c r="FE280" s="96"/>
      <c r="FF280" s="96"/>
    </row>
    <row r="281" spans="1:162" x14ac:dyDescent="0.25">
      <c r="A281" s="95"/>
      <c r="B281" s="98"/>
      <c r="C281" s="97"/>
      <c r="D281" s="97"/>
      <c r="E281" s="97"/>
      <c r="F281" s="97"/>
      <c r="G281" s="97"/>
      <c r="H281" s="97"/>
      <c r="I281" s="97"/>
      <c r="J281" s="97"/>
      <c r="K281" s="97"/>
      <c r="L281" s="97"/>
      <c r="M281" s="97"/>
      <c r="N281" s="98"/>
      <c r="O281" s="98"/>
      <c r="P281" s="97"/>
      <c r="Q281" s="97"/>
      <c r="R281" s="98"/>
      <c r="S281" s="97"/>
      <c r="T281" s="98"/>
      <c r="U281" s="98"/>
      <c r="V281" s="98"/>
      <c r="W281" s="160"/>
      <c r="X281" s="95"/>
      <c r="Y281" s="98"/>
      <c r="Z281" s="163"/>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96"/>
      <c r="EZ281" s="96"/>
      <c r="FA281" s="96"/>
      <c r="FB281" s="96"/>
      <c r="FC281" s="96"/>
      <c r="FD281" s="96"/>
      <c r="FE281" s="96"/>
      <c r="FF281" s="96"/>
    </row>
    <row r="282" spans="1:162" x14ac:dyDescent="0.25">
      <c r="A282" s="95"/>
      <c r="B282" s="98"/>
      <c r="C282" s="97"/>
      <c r="D282" s="97"/>
      <c r="E282" s="97"/>
      <c r="F282" s="97"/>
      <c r="G282" s="97"/>
      <c r="H282" s="97"/>
      <c r="I282" s="97"/>
      <c r="J282" s="97"/>
      <c r="K282" s="97"/>
      <c r="L282" s="97"/>
      <c r="M282" s="97"/>
      <c r="N282" s="98"/>
      <c r="O282" s="98"/>
      <c r="P282" s="97"/>
      <c r="Q282" s="97"/>
      <c r="R282" s="98"/>
      <c r="S282" s="97"/>
      <c r="T282" s="98"/>
      <c r="U282" s="98"/>
      <c r="V282" s="98"/>
      <c r="W282" s="160"/>
      <c r="X282" s="95"/>
      <c r="Y282" s="98"/>
      <c r="Z282" s="163"/>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96"/>
      <c r="EZ282" s="96"/>
      <c r="FA282" s="96"/>
      <c r="FB282" s="96"/>
      <c r="FC282" s="96"/>
      <c r="FD282" s="96"/>
      <c r="FE282" s="96"/>
      <c r="FF282" s="96"/>
    </row>
    <row r="283" spans="1:162" x14ac:dyDescent="0.25">
      <c r="A283" s="95"/>
      <c r="B283" s="98"/>
      <c r="C283" s="97"/>
      <c r="D283" s="97"/>
      <c r="E283" s="97"/>
      <c r="F283" s="97"/>
      <c r="G283" s="97"/>
      <c r="H283" s="97"/>
      <c r="I283" s="97"/>
      <c r="J283" s="97"/>
      <c r="K283" s="97"/>
      <c r="L283" s="97"/>
      <c r="M283" s="97"/>
      <c r="N283" s="98"/>
      <c r="O283" s="98"/>
      <c r="P283" s="97"/>
      <c r="Q283" s="97"/>
      <c r="R283" s="98"/>
      <c r="S283" s="97"/>
      <c r="T283" s="98"/>
      <c r="U283" s="98"/>
      <c r="V283" s="98"/>
      <c r="W283" s="160"/>
      <c r="X283" s="95"/>
      <c r="Y283" s="98"/>
      <c r="Z283" s="163"/>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96"/>
      <c r="EZ283" s="96"/>
      <c r="FA283" s="96"/>
      <c r="FB283" s="96"/>
      <c r="FC283" s="96"/>
      <c r="FD283" s="96"/>
      <c r="FE283" s="96"/>
      <c r="FF283" s="96"/>
    </row>
    <row r="284" spans="1:162" x14ac:dyDescent="0.25">
      <c r="A284" s="95"/>
      <c r="B284" s="98"/>
      <c r="C284" s="97"/>
      <c r="D284" s="97"/>
      <c r="E284" s="97"/>
      <c r="F284" s="97"/>
      <c r="G284" s="97"/>
      <c r="H284" s="97"/>
      <c r="I284" s="97"/>
      <c r="J284" s="97"/>
      <c r="K284" s="97"/>
      <c r="L284" s="97"/>
      <c r="M284" s="97"/>
      <c r="N284" s="98"/>
      <c r="O284" s="98"/>
      <c r="P284" s="97"/>
      <c r="Q284" s="97"/>
      <c r="R284" s="98"/>
      <c r="S284" s="97"/>
      <c r="T284" s="98"/>
      <c r="U284" s="98"/>
      <c r="V284" s="98"/>
      <c r="W284" s="160"/>
      <c r="X284" s="95"/>
      <c r="Y284" s="98"/>
      <c r="Z284" s="163"/>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96"/>
      <c r="EZ284" s="96"/>
      <c r="FA284" s="96"/>
      <c r="FB284" s="96"/>
      <c r="FC284" s="96"/>
      <c r="FD284" s="96"/>
      <c r="FE284" s="96"/>
      <c r="FF284" s="96"/>
    </row>
    <row r="285" spans="1:162" x14ac:dyDescent="0.25">
      <c r="A285" s="95"/>
      <c r="B285" s="98"/>
      <c r="C285" s="97"/>
      <c r="D285" s="97"/>
      <c r="E285" s="97"/>
      <c r="F285" s="97"/>
      <c r="G285" s="97"/>
      <c r="H285" s="97"/>
      <c r="I285" s="97"/>
      <c r="J285" s="97"/>
      <c r="K285" s="97"/>
      <c r="L285" s="97"/>
      <c r="M285" s="97"/>
      <c r="N285" s="98"/>
      <c r="O285" s="98"/>
      <c r="P285" s="97"/>
      <c r="Q285" s="97"/>
      <c r="R285" s="98"/>
      <c r="S285" s="97"/>
      <c r="T285" s="98"/>
      <c r="U285" s="98"/>
      <c r="V285" s="98"/>
      <c r="W285" s="160"/>
      <c r="X285" s="95"/>
      <c r="Y285" s="98"/>
      <c r="Z285" s="163"/>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96"/>
      <c r="EZ285" s="96"/>
      <c r="FA285" s="96"/>
      <c r="FB285" s="96"/>
      <c r="FC285" s="96"/>
      <c r="FD285" s="96"/>
      <c r="FE285" s="96"/>
      <c r="FF285" s="96"/>
    </row>
    <row r="286" spans="1:162" x14ac:dyDescent="0.25">
      <c r="A286" s="95"/>
      <c r="B286" s="98"/>
      <c r="C286" s="97"/>
      <c r="D286" s="97"/>
      <c r="E286" s="97"/>
      <c r="F286" s="97"/>
      <c r="G286" s="97"/>
      <c r="H286" s="97"/>
      <c r="I286" s="97"/>
      <c r="J286" s="97"/>
      <c r="K286" s="97"/>
      <c r="L286" s="97"/>
      <c r="M286" s="97"/>
      <c r="N286" s="98"/>
      <c r="O286" s="98"/>
      <c r="P286" s="97"/>
      <c r="Q286" s="97"/>
      <c r="R286" s="98"/>
      <c r="S286" s="97"/>
      <c r="T286" s="98"/>
      <c r="U286" s="98"/>
      <c r="V286" s="98"/>
      <c r="W286" s="160"/>
      <c r="X286" s="95"/>
      <c r="Y286" s="98"/>
      <c r="Z286" s="163"/>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6"/>
      <c r="FF286" s="96"/>
    </row>
    <row r="287" spans="1:162" x14ac:dyDescent="0.25">
      <c r="A287" s="95"/>
      <c r="B287" s="98"/>
      <c r="C287" s="97"/>
      <c r="D287" s="97"/>
      <c r="E287" s="97"/>
      <c r="F287" s="97"/>
      <c r="G287" s="97"/>
      <c r="H287" s="97"/>
      <c r="I287" s="97"/>
      <c r="J287" s="97"/>
      <c r="K287" s="97"/>
      <c r="L287" s="97"/>
      <c r="M287" s="97"/>
      <c r="N287" s="98"/>
      <c r="O287" s="98"/>
      <c r="P287" s="97"/>
      <c r="Q287" s="97"/>
      <c r="R287" s="98"/>
      <c r="S287" s="97"/>
      <c r="T287" s="98"/>
      <c r="U287" s="98"/>
      <c r="V287" s="98"/>
      <c r="W287" s="160"/>
      <c r="X287" s="95"/>
      <c r="Y287" s="98"/>
      <c r="Z287" s="163"/>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6"/>
      <c r="DH287" s="96"/>
      <c r="DI287" s="96"/>
      <c r="DJ287" s="96"/>
      <c r="DK287" s="96"/>
      <c r="DL287" s="96"/>
      <c r="DM287" s="96"/>
      <c r="DN287" s="96"/>
      <c r="DO287" s="96"/>
      <c r="DP287" s="96"/>
      <c r="DQ287" s="96"/>
      <c r="DR287" s="96"/>
      <c r="DS287" s="96"/>
      <c r="DT287" s="96"/>
      <c r="DU287" s="96"/>
      <c r="DV287" s="96"/>
      <c r="DW287" s="96"/>
      <c r="DX287" s="96"/>
      <c r="DY287" s="96"/>
      <c r="DZ287" s="96"/>
      <c r="EA287" s="96"/>
      <c r="EB287" s="96"/>
      <c r="EC287" s="96"/>
      <c r="ED287" s="96"/>
      <c r="EE287" s="96"/>
      <c r="EF287" s="96"/>
      <c r="EG287" s="96"/>
      <c r="EH287" s="96"/>
      <c r="EI287" s="96"/>
      <c r="EJ287" s="96"/>
      <c r="EK287" s="96"/>
      <c r="EL287" s="96"/>
      <c r="EM287" s="96"/>
      <c r="EN287" s="96"/>
      <c r="EO287" s="96"/>
      <c r="EP287" s="96"/>
      <c r="EQ287" s="96"/>
      <c r="ER287" s="96"/>
      <c r="ES287" s="96"/>
      <c r="ET287" s="96"/>
      <c r="EU287" s="96"/>
      <c r="EV287" s="96"/>
      <c r="EW287" s="96"/>
      <c r="EX287" s="96"/>
      <c r="EY287" s="96"/>
      <c r="EZ287" s="96"/>
      <c r="FA287" s="96"/>
      <c r="FB287" s="96"/>
      <c r="FC287" s="96"/>
      <c r="FD287" s="96"/>
      <c r="FE287" s="96"/>
      <c r="FF287" s="96"/>
    </row>
    <row r="288" spans="1:162" x14ac:dyDescent="0.25">
      <c r="A288" s="95"/>
      <c r="B288" s="98"/>
      <c r="C288" s="97"/>
      <c r="D288" s="97"/>
      <c r="E288" s="97"/>
      <c r="F288" s="97"/>
      <c r="G288" s="97"/>
      <c r="H288" s="97"/>
      <c r="I288" s="97"/>
      <c r="J288" s="97"/>
      <c r="K288" s="97"/>
      <c r="L288" s="97"/>
      <c r="M288" s="97"/>
      <c r="N288" s="98"/>
      <c r="O288" s="98"/>
      <c r="P288" s="97"/>
      <c r="Q288" s="97"/>
      <c r="R288" s="98"/>
      <c r="S288" s="97"/>
      <c r="T288" s="98"/>
      <c r="U288" s="98"/>
      <c r="V288" s="98"/>
      <c r="W288" s="160"/>
      <c r="X288" s="95"/>
      <c r="Y288" s="98"/>
      <c r="Z288" s="163"/>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c r="DW288" s="96"/>
      <c r="DX288" s="96"/>
      <c r="DY288" s="96"/>
      <c r="DZ288" s="96"/>
      <c r="EA288" s="96"/>
      <c r="EB288" s="96"/>
      <c r="EC288" s="96"/>
      <c r="ED288" s="96"/>
      <c r="EE288" s="96"/>
      <c r="EF288" s="96"/>
      <c r="EG288" s="96"/>
      <c r="EH288" s="96"/>
      <c r="EI288" s="96"/>
      <c r="EJ288" s="96"/>
      <c r="EK288" s="96"/>
      <c r="EL288" s="96"/>
      <c r="EM288" s="96"/>
      <c r="EN288" s="96"/>
      <c r="EO288" s="96"/>
      <c r="EP288" s="96"/>
      <c r="EQ288" s="96"/>
      <c r="ER288" s="96"/>
      <c r="ES288" s="96"/>
      <c r="ET288" s="96"/>
      <c r="EU288" s="96"/>
      <c r="EV288" s="96"/>
      <c r="EW288" s="96"/>
      <c r="EX288" s="96"/>
      <c r="EY288" s="96"/>
      <c r="EZ288" s="96"/>
      <c r="FA288" s="96"/>
      <c r="FB288" s="96"/>
      <c r="FC288" s="96"/>
      <c r="FD288" s="96"/>
      <c r="FE288" s="96"/>
      <c r="FF288" s="96"/>
    </row>
    <row r="289" spans="1:162" x14ac:dyDescent="0.25">
      <c r="A289" s="95"/>
      <c r="B289" s="98"/>
      <c r="C289" s="97"/>
      <c r="D289" s="97"/>
      <c r="E289" s="97"/>
      <c r="F289" s="97"/>
      <c r="G289" s="97"/>
      <c r="H289" s="97"/>
      <c r="I289" s="97"/>
      <c r="J289" s="97"/>
      <c r="K289" s="97"/>
      <c r="L289" s="97"/>
      <c r="M289" s="97"/>
      <c r="N289" s="98"/>
      <c r="O289" s="98"/>
      <c r="P289" s="97"/>
      <c r="Q289" s="97"/>
      <c r="R289" s="98"/>
      <c r="S289" s="97"/>
      <c r="T289" s="98"/>
      <c r="U289" s="98"/>
      <c r="V289" s="98"/>
      <c r="W289" s="160"/>
      <c r="X289" s="95"/>
      <c r="Y289" s="98"/>
      <c r="Z289" s="163"/>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6"/>
      <c r="DH289" s="96"/>
      <c r="DI289" s="96"/>
      <c r="DJ289" s="96"/>
      <c r="DK289" s="96"/>
      <c r="DL289" s="96"/>
      <c r="DM289" s="96"/>
      <c r="DN289" s="96"/>
      <c r="DO289" s="96"/>
      <c r="DP289" s="96"/>
      <c r="DQ289" s="96"/>
      <c r="DR289" s="96"/>
      <c r="DS289" s="96"/>
      <c r="DT289" s="96"/>
      <c r="DU289" s="96"/>
      <c r="DV289" s="96"/>
      <c r="DW289" s="96"/>
      <c r="DX289" s="96"/>
      <c r="DY289" s="96"/>
      <c r="DZ289" s="96"/>
      <c r="EA289" s="96"/>
      <c r="EB289" s="96"/>
      <c r="EC289" s="96"/>
      <c r="ED289" s="96"/>
      <c r="EE289" s="96"/>
      <c r="EF289" s="96"/>
      <c r="EG289" s="96"/>
      <c r="EH289" s="96"/>
      <c r="EI289" s="96"/>
      <c r="EJ289" s="96"/>
      <c r="EK289" s="96"/>
      <c r="EL289" s="96"/>
      <c r="EM289" s="96"/>
      <c r="EN289" s="96"/>
      <c r="EO289" s="96"/>
      <c r="EP289" s="96"/>
      <c r="EQ289" s="96"/>
      <c r="ER289" s="96"/>
      <c r="ES289" s="96"/>
      <c r="ET289" s="96"/>
      <c r="EU289" s="96"/>
      <c r="EV289" s="96"/>
      <c r="EW289" s="96"/>
      <c r="EX289" s="96"/>
      <c r="EY289" s="96"/>
      <c r="EZ289" s="96"/>
      <c r="FA289" s="96"/>
      <c r="FB289" s="96"/>
      <c r="FC289" s="96"/>
      <c r="FD289" s="96"/>
      <c r="FE289" s="96"/>
      <c r="FF289" s="96"/>
    </row>
    <row r="290" spans="1:162" x14ac:dyDescent="0.25">
      <c r="A290" s="95"/>
      <c r="B290" s="98"/>
      <c r="C290" s="97"/>
      <c r="D290" s="97"/>
      <c r="E290" s="97"/>
      <c r="F290" s="97"/>
      <c r="G290" s="97"/>
      <c r="H290" s="97"/>
      <c r="I290" s="97"/>
      <c r="J290" s="97"/>
      <c r="K290" s="97"/>
      <c r="L290" s="97"/>
      <c r="M290" s="97"/>
      <c r="N290" s="98"/>
      <c r="O290" s="98"/>
      <c r="P290" s="97"/>
      <c r="Q290" s="97"/>
      <c r="R290" s="98"/>
      <c r="S290" s="97"/>
      <c r="T290" s="98"/>
      <c r="U290" s="98"/>
      <c r="V290" s="98"/>
      <c r="W290" s="160"/>
      <c r="X290" s="95"/>
      <c r="Y290" s="98"/>
      <c r="Z290" s="163"/>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6"/>
      <c r="DH290" s="96"/>
      <c r="DI290" s="96"/>
      <c r="DJ290" s="96"/>
      <c r="DK290" s="96"/>
      <c r="DL290" s="96"/>
      <c r="DM290" s="96"/>
      <c r="DN290" s="96"/>
      <c r="DO290" s="96"/>
      <c r="DP290" s="96"/>
      <c r="DQ290" s="96"/>
      <c r="DR290" s="96"/>
      <c r="DS290" s="96"/>
      <c r="DT290" s="96"/>
      <c r="DU290" s="96"/>
      <c r="DV290" s="96"/>
      <c r="DW290" s="96"/>
      <c r="DX290" s="96"/>
      <c r="DY290" s="96"/>
      <c r="DZ290" s="96"/>
      <c r="EA290" s="96"/>
      <c r="EB290" s="96"/>
      <c r="EC290" s="96"/>
      <c r="ED290" s="96"/>
      <c r="EE290" s="96"/>
      <c r="EF290" s="96"/>
      <c r="EG290" s="96"/>
      <c r="EH290" s="96"/>
      <c r="EI290" s="96"/>
      <c r="EJ290" s="96"/>
      <c r="EK290" s="96"/>
      <c r="EL290" s="96"/>
      <c r="EM290" s="96"/>
      <c r="EN290" s="96"/>
      <c r="EO290" s="96"/>
      <c r="EP290" s="96"/>
      <c r="EQ290" s="96"/>
      <c r="ER290" s="96"/>
      <c r="ES290" s="96"/>
      <c r="ET290" s="96"/>
      <c r="EU290" s="96"/>
      <c r="EV290" s="96"/>
      <c r="EW290" s="96"/>
      <c r="EX290" s="96"/>
      <c r="EY290" s="96"/>
      <c r="EZ290" s="96"/>
      <c r="FA290" s="96"/>
      <c r="FB290" s="96"/>
      <c r="FC290" s="96"/>
      <c r="FD290" s="96"/>
      <c r="FE290" s="96"/>
      <c r="FF290" s="96"/>
    </row>
    <row r="291" spans="1:162" x14ac:dyDescent="0.25">
      <c r="A291" s="95"/>
      <c r="B291" s="98"/>
      <c r="C291" s="97"/>
      <c r="D291" s="97"/>
      <c r="E291" s="97"/>
      <c r="F291" s="97"/>
      <c r="G291" s="97"/>
      <c r="H291" s="97"/>
      <c r="I291" s="97"/>
      <c r="J291" s="97"/>
      <c r="K291" s="97"/>
      <c r="L291" s="97"/>
      <c r="M291" s="97"/>
      <c r="N291" s="98"/>
      <c r="O291" s="98"/>
      <c r="P291" s="97"/>
      <c r="Q291" s="97"/>
      <c r="R291" s="98"/>
      <c r="S291" s="97"/>
      <c r="T291" s="98"/>
      <c r="U291" s="98"/>
      <c r="V291" s="98"/>
      <c r="W291" s="160"/>
      <c r="X291" s="95"/>
      <c r="Y291" s="98"/>
      <c r="Z291" s="163"/>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c r="DH291" s="96"/>
      <c r="DI291" s="96"/>
      <c r="DJ291" s="96"/>
      <c r="DK291" s="96"/>
      <c r="DL291" s="96"/>
      <c r="DM291" s="96"/>
      <c r="DN291" s="96"/>
      <c r="DO291" s="96"/>
      <c r="DP291" s="96"/>
      <c r="DQ291" s="96"/>
      <c r="DR291" s="96"/>
      <c r="DS291" s="96"/>
      <c r="DT291" s="96"/>
      <c r="DU291" s="96"/>
      <c r="DV291" s="96"/>
      <c r="DW291" s="96"/>
      <c r="DX291" s="96"/>
      <c r="DY291" s="96"/>
      <c r="DZ291" s="96"/>
      <c r="EA291" s="96"/>
      <c r="EB291" s="96"/>
      <c r="EC291" s="96"/>
      <c r="ED291" s="96"/>
      <c r="EE291" s="96"/>
      <c r="EF291" s="96"/>
      <c r="EG291" s="96"/>
      <c r="EH291" s="96"/>
      <c r="EI291" s="96"/>
      <c r="EJ291" s="96"/>
      <c r="EK291" s="96"/>
      <c r="EL291" s="96"/>
      <c r="EM291" s="96"/>
      <c r="EN291" s="96"/>
      <c r="EO291" s="96"/>
      <c r="EP291" s="96"/>
      <c r="EQ291" s="96"/>
      <c r="ER291" s="96"/>
      <c r="ES291" s="96"/>
      <c r="ET291" s="96"/>
      <c r="EU291" s="96"/>
      <c r="EV291" s="96"/>
      <c r="EW291" s="96"/>
      <c r="EX291" s="96"/>
      <c r="EY291" s="96"/>
      <c r="EZ291" s="96"/>
      <c r="FA291" s="96"/>
      <c r="FB291" s="96"/>
      <c r="FC291" s="96"/>
      <c r="FD291" s="96"/>
      <c r="FE291" s="96"/>
      <c r="FF291" s="96"/>
    </row>
    <row r="292" spans="1:162" x14ac:dyDescent="0.25">
      <c r="A292" s="95"/>
      <c r="B292" s="98"/>
      <c r="C292" s="97"/>
      <c r="D292" s="97"/>
      <c r="E292" s="97"/>
      <c r="F292" s="97"/>
      <c r="G292" s="97"/>
      <c r="H292" s="97"/>
      <c r="I292" s="97"/>
      <c r="J292" s="97"/>
      <c r="K292" s="97"/>
      <c r="L292" s="97"/>
      <c r="M292" s="97"/>
      <c r="N292" s="98"/>
      <c r="O292" s="98"/>
      <c r="P292" s="97"/>
      <c r="Q292" s="97"/>
      <c r="R292" s="98"/>
      <c r="S292" s="97"/>
      <c r="T292" s="98"/>
      <c r="U292" s="98"/>
      <c r="V292" s="98"/>
      <c r="W292" s="160"/>
      <c r="X292" s="95"/>
      <c r="Y292" s="98"/>
      <c r="Z292" s="163"/>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c r="DW292" s="96"/>
      <c r="DX292" s="96"/>
      <c r="DY292" s="96"/>
      <c r="DZ292" s="96"/>
      <c r="EA292" s="96"/>
      <c r="EB292" s="96"/>
      <c r="EC292" s="96"/>
      <c r="ED292" s="96"/>
      <c r="EE292" s="96"/>
      <c r="EF292" s="96"/>
      <c r="EG292" s="96"/>
      <c r="EH292" s="96"/>
      <c r="EI292" s="96"/>
      <c r="EJ292" s="96"/>
      <c r="EK292" s="96"/>
      <c r="EL292" s="96"/>
      <c r="EM292" s="96"/>
      <c r="EN292" s="96"/>
      <c r="EO292" s="96"/>
      <c r="EP292" s="96"/>
      <c r="EQ292" s="96"/>
      <c r="ER292" s="96"/>
      <c r="ES292" s="96"/>
      <c r="ET292" s="96"/>
      <c r="EU292" s="96"/>
      <c r="EV292" s="96"/>
      <c r="EW292" s="96"/>
      <c r="EX292" s="96"/>
      <c r="EY292" s="96"/>
      <c r="EZ292" s="96"/>
      <c r="FA292" s="96"/>
      <c r="FB292" s="96"/>
      <c r="FC292" s="96"/>
      <c r="FD292" s="96"/>
      <c r="FE292" s="96"/>
      <c r="FF292" s="96"/>
    </row>
    <row r="293" spans="1:162" x14ac:dyDescent="0.25">
      <c r="A293" s="95"/>
      <c r="B293" s="98"/>
      <c r="C293" s="97"/>
      <c r="D293" s="97"/>
      <c r="E293" s="97"/>
      <c r="F293" s="97"/>
      <c r="G293" s="97"/>
      <c r="H293" s="97"/>
      <c r="I293" s="97"/>
      <c r="J293" s="97"/>
      <c r="K293" s="97"/>
      <c r="L293" s="97"/>
      <c r="M293" s="97"/>
      <c r="N293" s="98"/>
      <c r="O293" s="98"/>
      <c r="P293" s="97"/>
      <c r="Q293" s="97"/>
      <c r="R293" s="98"/>
      <c r="S293" s="97"/>
      <c r="T293" s="98"/>
      <c r="U293" s="98"/>
      <c r="V293" s="98"/>
      <c r="W293" s="160"/>
      <c r="X293" s="95"/>
      <c r="Y293" s="98"/>
      <c r="Z293" s="163"/>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6"/>
      <c r="FF293" s="96"/>
    </row>
    <row r="294" spans="1:162" x14ac:dyDescent="0.25">
      <c r="A294" s="95"/>
      <c r="B294" s="98"/>
      <c r="C294" s="97"/>
      <c r="D294" s="97"/>
      <c r="E294" s="97"/>
      <c r="F294" s="97"/>
      <c r="G294" s="97"/>
      <c r="H294" s="97"/>
      <c r="I294" s="97"/>
      <c r="J294" s="97"/>
      <c r="K294" s="97"/>
      <c r="L294" s="97"/>
      <c r="M294" s="97"/>
      <c r="N294" s="98"/>
      <c r="O294" s="98"/>
      <c r="P294" s="97"/>
      <c r="Q294" s="97"/>
      <c r="R294" s="98"/>
      <c r="S294" s="97"/>
      <c r="T294" s="98"/>
      <c r="U294" s="98"/>
      <c r="V294" s="98"/>
      <c r="W294" s="160"/>
      <c r="X294" s="95"/>
      <c r="Y294" s="98"/>
      <c r="Z294" s="163"/>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c r="DH294" s="96"/>
      <c r="DI294" s="96"/>
      <c r="DJ294" s="96"/>
      <c r="DK294" s="96"/>
      <c r="DL294" s="96"/>
      <c r="DM294" s="96"/>
      <c r="DN294" s="96"/>
      <c r="DO294" s="96"/>
      <c r="DP294" s="96"/>
      <c r="DQ294" s="96"/>
      <c r="DR294" s="96"/>
      <c r="DS294" s="96"/>
      <c r="DT294" s="96"/>
      <c r="DU294" s="96"/>
      <c r="DV294" s="96"/>
      <c r="DW294" s="96"/>
      <c r="DX294" s="96"/>
      <c r="DY294" s="96"/>
      <c r="DZ294" s="96"/>
      <c r="EA294" s="96"/>
      <c r="EB294" s="96"/>
      <c r="EC294" s="96"/>
      <c r="ED294" s="96"/>
      <c r="EE294" s="96"/>
      <c r="EF294" s="96"/>
      <c r="EG294" s="96"/>
      <c r="EH294" s="96"/>
      <c r="EI294" s="96"/>
      <c r="EJ294" s="96"/>
      <c r="EK294" s="96"/>
      <c r="EL294" s="96"/>
      <c r="EM294" s="96"/>
      <c r="EN294" s="96"/>
      <c r="EO294" s="96"/>
      <c r="EP294" s="96"/>
      <c r="EQ294" s="96"/>
      <c r="ER294" s="96"/>
      <c r="ES294" s="96"/>
      <c r="ET294" s="96"/>
      <c r="EU294" s="96"/>
      <c r="EV294" s="96"/>
      <c r="EW294" s="96"/>
      <c r="EX294" s="96"/>
      <c r="EY294" s="96"/>
      <c r="EZ294" s="96"/>
      <c r="FA294" s="96"/>
      <c r="FB294" s="96"/>
      <c r="FC294" s="96"/>
      <c r="FD294" s="96"/>
      <c r="FE294" s="96"/>
      <c r="FF294" s="96"/>
    </row>
    <row r="295" spans="1:162" x14ac:dyDescent="0.25">
      <c r="A295" s="95"/>
      <c r="B295" s="98"/>
      <c r="C295" s="97"/>
      <c r="D295" s="97"/>
      <c r="E295" s="97"/>
      <c r="F295" s="97"/>
      <c r="G295" s="97"/>
      <c r="H295" s="97"/>
      <c r="I295" s="97"/>
      <c r="J295" s="97"/>
      <c r="K295" s="97"/>
      <c r="L295" s="97"/>
      <c r="M295" s="97"/>
      <c r="N295" s="98"/>
      <c r="O295" s="98"/>
      <c r="P295" s="97"/>
      <c r="Q295" s="97"/>
      <c r="R295" s="98"/>
      <c r="S295" s="97"/>
      <c r="T295" s="98"/>
      <c r="U295" s="98"/>
      <c r="V295" s="98"/>
      <c r="W295" s="160"/>
      <c r="X295" s="95"/>
      <c r="Y295" s="98"/>
      <c r="Z295" s="163"/>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c r="DW295" s="96"/>
      <c r="DX295" s="96"/>
      <c r="DY295" s="96"/>
      <c r="DZ295" s="96"/>
      <c r="EA295" s="96"/>
      <c r="EB295" s="96"/>
      <c r="EC295" s="96"/>
      <c r="ED295" s="96"/>
      <c r="EE295" s="96"/>
      <c r="EF295" s="96"/>
      <c r="EG295" s="96"/>
      <c r="EH295" s="96"/>
      <c r="EI295" s="96"/>
      <c r="EJ295" s="96"/>
      <c r="EK295" s="96"/>
      <c r="EL295" s="96"/>
      <c r="EM295" s="96"/>
      <c r="EN295" s="96"/>
      <c r="EO295" s="96"/>
      <c r="EP295" s="96"/>
      <c r="EQ295" s="96"/>
      <c r="ER295" s="96"/>
      <c r="ES295" s="96"/>
      <c r="ET295" s="96"/>
      <c r="EU295" s="96"/>
      <c r="EV295" s="96"/>
      <c r="EW295" s="96"/>
      <c r="EX295" s="96"/>
      <c r="EY295" s="96"/>
      <c r="EZ295" s="96"/>
      <c r="FA295" s="96"/>
      <c r="FB295" s="96"/>
      <c r="FC295" s="96"/>
      <c r="FD295" s="96"/>
      <c r="FE295" s="96"/>
      <c r="FF295" s="96"/>
    </row>
    <row r="296" spans="1:162" x14ac:dyDescent="0.25">
      <c r="A296" s="95"/>
      <c r="B296" s="98"/>
      <c r="C296" s="97"/>
      <c r="D296" s="97"/>
      <c r="E296" s="97"/>
      <c r="F296" s="97"/>
      <c r="G296" s="97"/>
      <c r="H296" s="97"/>
      <c r="I296" s="97"/>
      <c r="J296" s="97"/>
      <c r="K296" s="97"/>
      <c r="L296" s="97"/>
      <c r="M296" s="97"/>
      <c r="N296" s="98"/>
      <c r="O296" s="98"/>
      <c r="P296" s="97"/>
      <c r="Q296" s="97"/>
      <c r="R296" s="98"/>
      <c r="S296" s="97"/>
      <c r="T296" s="98"/>
      <c r="U296" s="98"/>
      <c r="V296" s="98"/>
      <c r="W296" s="160"/>
      <c r="X296" s="95"/>
      <c r="Y296" s="98"/>
      <c r="Z296" s="163"/>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c r="CJ296" s="96"/>
      <c r="CK296" s="96"/>
      <c r="CL296" s="96"/>
      <c r="CM296" s="96"/>
      <c r="CN296" s="96"/>
      <c r="CO296" s="96"/>
      <c r="CP296" s="96"/>
      <c r="CQ296" s="96"/>
      <c r="CR296" s="96"/>
      <c r="CS296" s="96"/>
      <c r="CT296" s="96"/>
      <c r="CU296" s="96"/>
      <c r="CV296" s="96"/>
      <c r="CW296" s="96"/>
      <c r="CX296" s="96"/>
      <c r="CY296" s="96"/>
      <c r="CZ296" s="96"/>
      <c r="DA296" s="96"/>
      <c r="DB296" s="96"/>
      <c r="DC296" s="96"/>
      <c r="DD296" s="96"/>
      <c r="DE296" s="96"/>
      <c r="DF296" s="96"/>
      <c r="DG296" s="96"/>
      <c r="DH296" s="96"/>
      <c r="DI296" s="96"/>
      <c r="DJ296" s="96"/>
      <c r="DK296" s="96"/>
      <c r="DL296" s="96"/>
      <c r="DM296" s="96"/>
      <c r="DN296" s="96"/>
      <c r="DO296" s="96"/>
      <c r="DP296" s="96"/>
      <c r="DQ296" s="96"/>
      <c r="DR296" s="96"/>
      <c r="DS296" s="96"/>
      <c r="DT296" s="96"/>
      <c r="DU296" s="96"/>
      <c r="DV296" s="96"/>
      <c r="DW296" s="96"/>
      <c r="DX296" s="96"/>
      <c r="DY296" s="96"/>
      <c r="DZ296" s="96"/>
      <c r="EA296" s="96"/>
      <c r="EB296" s="96"/>
      <c r="EC296" s="96"/>
      <c r="ED296" s="96"/>
      <c r="EE296" s="96"/>
      <c r="EF296" s="96"/>
      <c r="EG296" s="96"/>
      <c r="EH296" s="96"/>
      <c r="EI296" s="96"/>
      <c r="EJ296" s="96"/>
      <c r="EK296" s="96"/>
      <c r="EL296" s="96"/>
      <c r="EM296" s="96"/>
      <c r="EN296" s="96"/>
      <c r="EO296" s="96"/>
      <c r="EP296" s="96"/>
      <c r="EQ296" s="96"/>
      <c r="ER296" s="96"/>
      <c r="ES296" s="96"/>
      <c r="ET296" s="96"/>
      <c r="EU296" s="96"/>
      <c r="EV296" s="96"/>
      <c r="EW296" s="96"/>
      <c r="EX296" s="96"/>
      <c r="EY296" s="96"/>
      <c r="EZ296" s="96"/>
      <c r="FA296" s="96"/>
      <c r="FB296" s="96"/>
      <c r="FC296" s="96"/>
      <c r="FD296" s="96"/>
      <c r="FE296" s="96"/>
      <c r="FF296" s="96"/>
    </row>
    <row r="297" spans="1:162" x14ac:dyDescent="0.25">
      <c r="A297" s="95"/>
      <c r="B297" s="98"/>
      <c r="C297" s="97"/>
      <c r="D297" s="97"/>
      <c r="E297" s="97"/>
      <c r="F297" s="97"/>
      <c r="G297" s="97"/>
      <c r="H297" s="97"/>
      <c r="I297" s="97"/>
      <c r="J297" s="97"/>
      <c r="K297" s="97"/>
      <c r="L297" s="97"/>
      <c r="M297" s="97"/>
      <c r="N297" s="98"/>
      <c r="O297" s="98"/>
      <c r="P297" s="97"/>
      <c r="Q297" s="97"/>
      <c r="R297" s="98"/>
      <c r="S297" s="97"/>
      <c r="T297" s="98"/>
      <c r="U297" s="98"/>
      <c r="V297" s="98"/>
      <c r="W297" s="160"/>
      <c r="X297" s="95"/>
      <c r="Y297" s="98"/>
      <c r="Z297" s="163"/>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c r="DH297" s="96"/>
      <c r="DI297" s="96"/>
      <c r="DJ297" s="96"/>
      <c r="DK297" s="96"/>
      <c r="DL297" s="96"/>
      <c r="DM297" s="96"/>
      <c r="DN297" s="96"/>
      <c r="DO297" s="96"/>
      <c r="DP297" s="96"/>
      <c r="DQ297" s="96"/>
      <c r="DR297" s="96"/>
      <c r="DS297" s="96"/>
      <c r="DT297" s="96"/>
      <c r="DU297" s="96"/>
      <c r="DV297" s="96"/>
      <c r="DW297" s="96"/>
      <c r="DX297" s="96"/>
      <c r="DY297" s="96"/>
      <c r="DZ297" s="96"/>
      <c r="EA297" s="96"/>
      <c r="EB297" s="96"/>
      <c r="EC297" s="96"/>
      <c r="ED297" s="96"/>
      <c r="EE297" s="96"/>
      <c r="EF297" s="96"/>
      <c r="EG297" s="96"/>
      <c r="EH297" s="96"/>
      <c r="EI297" s="96"/>
      <c r="EJ297" s="96"/>
      <c r="EK297" s="96"/>
      <c r="EL297" s="96"/>
      <c r="EM297" s="96"/>
      <c r="EN297" s="96"/>
      <c r="EO297" s="96"/>
      <c r="EP297" s="96"/>
      <c r="EQ297" s="96"/>
      <c r="ER297" s="96"/>
      <c r="ES297" s="96"/>
      <c r="ET297" s="96"/>
      <c r="EU297" s="96"/>
      <c r="EV297" s="96"/>
      <c r="EW297" s="96"/>
      <c r="EX297" s="96"/>
      <c r="EY297" s="96"/>
      <c r="EZ297" s="96"/>
      <c r="FA297" s="96"/>
      <c r="FB297" s="96"/>
      <c r="FC297" s="96"/>
      <c r="FD297" s="96"/>
      <c r="FE297" s="96"/>
      <c r="FF297" s="96"/>
    </row>
    <row r="298" spans="1:162" x14ac:dyDescent="0.25">
      <c r="A298" s="95"/>
      <c r="B298" s="98"/>
      <c r="C298" s="97"/>
      <c r="D298" s="97"/>
      <c r="E298" s="97"/>
      <c r="F298" s="97"/>
      <c r="G298" s="97"/>
      <c r="H298" s="97"/>
      <c r="I298" s="97"/>
      <c r="J298" s="97"/>
      <c r="K298" s="97"/>
      <c r="L298" s="97"/>
      <c r="M298" s="97"/>
      <c r="N298" s="98"/>
      <c r="O298" s="98"/>
      <c r="P298" s="97"/>
      <c r="Q298" s="97"/>
      <c r="R298" s="98"/>
      <c r="S298" s="97"/>
      <c r="T298" s="98"/>
      <c r="U298" s="98"/>
      <c r="V298" s="98"/>
      <c r="W298" s="160"/>
      <c r="X298" s="95"/>
      <c r="Y298" s="98"/>
      <c r="Z298" s="163"/>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c r="DH298" s="96"/>
      <c r="DI298" s="96"/>
      <c r="DJ298" s="96"/>
      <c r="DK298" s="96"/>
      <c r="DL298" s="96"/>
      <c r="DM298" s="96"/>
      <c r="DN298" s="96"/>
      <c r="DO298" s="96"/>
      <c r="DP298" s="96"/>
      <c r="DQ298" s="96"/>
      <c r="DR298" s="96"/>
      <c r="DS298" s="96"/>
      <c r="DT298" s="96"/>
      <c r="DU298" s="96"/>
      <c r="DV298" s="96"/>
      <c r="DW298" s="96"/>
      <c r="DX298" s="96"/>
      <c r="DY298" s="96"/>
      <c r="DZ298" s="96"/>
      <c r="EA298" s="96"/>
      <c r="EB298" s="96"/>
      <c r="EC298" s="96"/>
      <c r="ED298" s="96"/>
      <c r="EE298" s="96"/>
      <c r="EF298" s="96"/>
      <c r="EG298" s="96"/>
      <c r="EH298" s="96"/>
      <c r="EI298" s="96"/>
      <c r="EJ298" s="96"/>
      <c r="EK298" s="96"/>
      <c r="EL298" s="96"/>
      <c r="EM298" s="96"/>
      <c r="EN298" s="96"/>
      <c r="EO298" s="96"/>
      <c r="EP298" s="96"/>
      <c r="EQ298" s="96"/>
      <c r="ER298" s="96"/>
      <c r="ES298" s="96"/>
      <c r="ET298" s="96"/>
      <c r="EU298" s="96"/>
      <c r="EV298" s="96"/>
      <c r="EW298" s="96"/>
      <c r="EX298" s="96"/>
      <c r="EY298" s="96"/>
      <c r="EZ298" s="96"/>
      <c r="FA298" s="96"/>
      <c r="FB298" s="96"/>
      <c r="FC298" s="96"/>
      <c r="FD298" s="96"/>
      <c r="FE298" s="96"/>
      <c r="FF298" s="96"/>
    </row>
    <row r="299" spans="1:162" x14ac:dyDescent="0.25">
      <c r="A299" s="95"/>
      <c r="B299" s="98"/>
      <c r="C299" s="97"/>
      <c r="D299" s="97"/>
      <c r="E299" s="97"/>
      <c r="F299" s="97"/>
      <c r="G299" s="97"/>
      <c r="H299" s="97"/>
      <c r="I299" s="97"/>
      <c r="J299" s="97"/>
      <c r="K299" s="97"/>
      <c r="L299" s="97"/>
      <c r="M299" s="97"/>
      <c r="N299" s="98"/>
      <c r="O299" s="98"/>
      <c r="P299" s="97"/>
      <c r="Q299" s="97"/>
      <c r="R299" s="98"/>
      <c r="S299" s="97"/>
      <c r="T299" s="98"/>
      <c r="U299" s="98"/>
      <c r="V299" s="98"/>
      <c r="W299" s="160"/>
      <c r="X299" s="95"/>
      <c r="Y299" s="98"/>
      <c r="Z299" s="163"/>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c r="DH299" s="96"/>
      <c r="DI299" s="96"/>
      <c r="DJ299" s="96"/>
      <c r="DK299" s="96"/>
      <c r="DL299" s="96"/>
      <c r="DM299" s="96"/>
      <c r="DN299" s="96"/>
      <c r="DO299" s="96"/>
      <c r="DP299" s="96"/>
      <c r="DQ299" s="96"/>
      <c r="DR299" s="96"/>
      <c r="DS299" s="96"/>
      <c r="DT299" s="96"/>
      <c r="DU299" s="96"/>
      <c r="DV299" s="96"/>
      <c r="DW299" s="96"/>
      <c r="DX299" s="96"/>
      <c r="DY299" s="96"/>
      <c r="DZ299" s="96"/>
      <c r="EA299" s="96"/>
      <c r="EB299" s="96"/>
      <c r="EC299" s="96"/>
      <c r="ED299" s="96"/>
      <c r="EE299" s="96"/>
      <c r="EF299" s="96"/>
      <c r="EG299" s="96"/>
      <c r="EH299" s="96"/>
      <c r="EI299" s="96"/>
      <c r="EJ299" s="96"/>
      <c r="EK299" s="96"/>
      <c r="EL299" s="96"/>
      <c r="EM299" s="96"/>
      <c r="EN299" s="96"/>
      <c r="EO299" s="96"/>
      <c r="EP299" s="96"/>
      <c r="EQ299" s="96"/>
      <c r="ER299" s="96"/>
      <c r="ES299" s="96"/>
      <c r="ET299" s="96"/>
      <c r="EU299" s="96"/>
      <c r="EV299" s="96"/>
      <c r="EW299" s="96"/>
      <c r="EX299" s="96"/>
      <c r="EY299" s="96"/>
      <c r="EZ299" s="96"/>
      <c r="FA299" s="96"/>
      <c r="FB299" s="96"/>
      <c r="FC299" s="96"/>
      <c r="FD299" s="96"/>
      <c r="FE299" s="96"/>
      <c r="FF299" s="96"/>
    </row>
    <row r="300" spans="1:162" x14ac:dyDescent="0.25">
      <c r="A300" s="95"/>
      <c r="B300" s="98"/>
      <c r="C300" s="97"/>
      <c r="D300" s="97"/>
      <c r="E300" s="97"/>
      <c r="F300" s="97"/>
      <c r="G300" s="97"/>
      <c r="H300" s="97"/>
      <c r="I300" s="97"/>
      <c r="J300" s="97"/>
      <c r="K300" s="97"/>
      <c r="L300" s="97"/>
      <c r="M300" s="97"/>
      <c r="N300" s="98"/>
      <c r="O300" s="98"/>
      <c r="P300" s="97"/>
      <c r="Q300" s="97"/>
      <c r="R300" s="98"/>
      <c r="S300" s="97"/>
      <c r="T300" s="98"/>
      <c r="U300" s="98"/>
      <c r="V300" s="98"/>
      <c r="W300" s="160"/>
      <c r="X300" s="95"/>
      <c r="Y300" s="98"/>
      <c r="Z300" s="163"/>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c r="DH300" s="96"/>
      <c r="DI300" s="96"/>
      <c r="DJ300" s="96"/>
      <c r="DK300" s="96"/>
      <c r="DL300" s="96"/>
      <c r="DM300" s="96"/>
      <c r="DN300" s="96"/>
      <c r="DO300" s="96"/>
      <c r="DP300" s="96"/>
      <c r="DQ300" s="96"/>
      <c r="DR300" s="96"/>
      <c r="DS300" s="96"/>
      <c r="DT300" s="96"/>
      <c r="DU300" s="96"/>
      <c r="DV300" s="96"/>
      <c r="DW300" s="96"/>
      <c r="DX300" s="96"/>
      <c r="DY300" s="96"/>
      <c r="DZ300" s="96"/>
      <c r="EA300" s="96"/>
      <c r="EB300" s="96"/>
      <c r="EC300" s="96"/>
      <c r="ED300" s="96"/>
      <c r="EE300" s="96"/>
      <c r="EF300" s="96"/>
      <c r="EG300" s="96"/>
      <c r="EH300" s="96"/>
      <c r="EI300" s="96"/>
      <c r="EJ300" s="96"/>
      <c r="EK300" s="96"/>
      <c r="EL300" s="96"/>
      <c r="EM300" s="96"/>
      <c r="EN300" s="96"/>
      <c r="EO300" s="96"/>
      <c r="EP300" s="96"/>
      <c r="EQ300" s="96"/>
      <c r="ER300" s="96"/>
      <c r="ES300" s="96"/>
      <c r="ET300" s="96"/>
      <c r="EU300" s="96"/>
      <c r="EV300" s="96"/>
      <c r="EW300" s="96"/>
      <c r="EX300" s="96"/>
      <c r="EY300" s="96"/>
      <c r="EZ300" s="96"/>
      <c r="FA300" s="96"/>
      <c r="FB300" s="96"/>
      <c r="FC300" s="96"/>
      <c r="FD300" s="96"/>
      <c r="FE300" s="96"/>
      <c r="FF300" s="96"/>
    </row>
    <row r="301" spans="1:162" x14ac:dyDescent="0.25">
      <c r="A301" s="95"/>
      <c r="B301" s="98"/>
      <c r="C301" s="97"/>
      <c r="D301" s="97"/>
      <c r="E301" s="97"/>
      <c r="F301" s="97"/>
      <c r="G301" s="97"/>
      <c r="H301" s="97"/>
      <c r="I301" s="97"/>
      <c r="J301" s="97"/>
      <c r="K301" s="97"/>
      <c r="L301" s="97"/>
      <c r="M301" s="97"/>
      <c r="N301" s="98"/>
      <c r="O301" s="98"/>
      <c r="P301" s="97"/>
      <c r="Q301" s="97"/>
      <c r="R301" s="98"/>
      <c r="S301" s="97"/>
      <c r="T301" s="98"/>
      <c r="U301" s="98"/>
      <c r="V301" s="98"/>
      <c r="W301" s="160"/>
      <c r="X301" s="95"/>
      <c r="Y301" s="98"/>
      <c r="Z301" s="163"/>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c r="DH301" s="96"/>
      <c r="DI301" s="96"/>
      <c r="DJ301" s="96"/>
      <c r="DK301" s="96"/>
      <c r="DL301" s="96"/>
      <c r="DM301" s="96"/>
      <c r="DN301" s="96"/>
      <c r="DO301" s="96"/>
      <c r="DP301" s="96"/>
      <c r="DQ301" s="96"/>
      <c r="DR301" s="96"/>
      <c r="DS301" s="96"/>
      <c r="DT301" s="96"/>
      <c r="DU301" s="96"/>
      <c r="DV301" s="96"/>
      <c r="DW301" s="96"/>
      <c r="DX301" s="96"/>
      <c r="DY301" s="96"/>
      <c r="DZ301" s="96"/>
      <c r="EA301" s="96"/>
      <c r="EB301" s="96"/>
      <c r="EC301" s="96"/>
      <c r="ED301" s="96"/>
      <c r="EE301" s="96"/>
      <c r="EF301" s="96"/>
      <c r="EG301" s="96"/>
      <c r="EH301" s="96"/>
      <c r="EI301" s="96"/>
      <c r="EJ301" s="96"/>
      <c r="EK301" s="96"/>
      <c r="EL301" s="96"/>
      <c r="EM301" s="96"/>
      <c r="EN301" s="96"/>
      <c r="EO301" s="96"/>
      <c r="EP301" s="96"/>
      <c r="EQ301" s="96"/>
      <c r="ER301" s="96"/>
      <c r="ES301" s="96"/>
      <c r="ET301" s="96"/>
      <c r="EU301" s="96"/>
      <c r="EV301" s="96"/>
      <c r="EW301" s="96"/>
      <c r="EX301" s="96"/>
      <c r="EY301" s="96"/>
      <c r="EZ301" s="96"/>
      <c r="FA301" s="96"/>
      <c r="FB301" s="96"/>
      <c r="FC301" s="96"/>
      <c r="FD301" s="96"/>
      <c r="FE301" s="96"/>
      <c r="FF301" s="96"/>
    </row>
    <row r="302" spans="1:162" x14ac:dyDescent="0.25">
      <c r="A302" s="95"/>
      <c r="B302" s="98"/>
      <c r="C302" s="97"/>
      <c r="D302" s="97"/>
      <c r="E302" s="97"/>
      <c r="F302" s="97"/>
      <c r="G302" s="97"/>
      <c r="H302" s="97"/>
      <c r="I302" s="97"/>
      <c r="J302" s="97"/>
      <c r="K302" s="97"/>
      <c r="L302" s="97"/>
      <c r="M302" s="97"/>
      <c r="N302" s="98"/>
      <c r="O302" s="98"/>
      <c r="P302" s="97"/>
      <c r="Q302" s="97"/>
      <c r="R302" s="98"/>
      <c r="S302" s="97"/>
      <c r="T302" s="98"/>
      <c r="U302" s="98"/>
      <c r="V302" s="98"/>
      <c r="W302" s="160"/>
      <c r="X302" s="95"/>
      <c r="Y302" s="98"/>
      <c r="Z302" s="163"/>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96"/>
      <c r="DV302" s="96"/>
      <c r="DW302" s="96"/>
      <c r="DX302" s="96"/>
      <c r="DY302" s="96"/>
      <c r="DZ302" s="96"/>
      <c r="EA302" s="96"/>
      <c r="EB302" s="96"/>
      <c r="EC302" s="96"/>
      <c r="ED302" s="96"/>
      <c r="EE302" s="96"/>
      <c r="EF302" s="96"/>
      <c r="EG302" s="96"/>
      <c r="EH302" s="96"/>
      <c r="EI302" s="96"/>
      <c r="EJ302" s="96"/>
      <c r="EK302" s="96"/>
      <c r="EL302" s="96"/>
      <c r="EM302" s="96"/>
      <c r="EN302" s="96"/>
      <c r="EO302" s="96"/>
      <c r="EP302" s="96"/>
      <c r="EQ302" s="96"/>
      <c r="ER302" s="96"/>
      <c r="ES302" s="96"/>
      <c r="ET302" s="96"/>
      <c r="EU302" s="96"/>
      <c r="EV302" s="96"/>
      <c r="EW302" s="96"/>
      <c r="EX302" s="96"/>
      <c r="EY302" s="96"/>
      <c r="EZ302" s="96"/>
      <c r="FA302" s="96"/>
      <c r="FB302" s="96"/>
      <c r="FC302" s="96"/>
      <c r="FD302" s="96"/>
      <c r="FE302" s="96"/>
      <c r="FF302" s="96"/>
    </row>
    <row r="303" spans="1:162" x14ac:dyDescent="0.25">
      <c r="A303" s="95"/>
      <c r="B303" s="98"/>
      <c r="C303" s="97"/>
      <c r="D303" s="97"/>
      <c r="E303" s="97"/>
      <c r="F303" s="97"/>
      <c r="G303" s="97"/>
      <c r="H303" s="97"/>
      <c r="I303" s="97"/>
      <c r="J303" s="97"/>
      <c r="K303" s="97"/>
      <c r="L303" s="97"/>
      <c r="M303" s="97"/>
      <c r="N303" s="98"/>
      <c r="O303" s="98"/>
      <c r="P303" s="97"/>
      <c r="Q303" s="97"/>
      <c r="R303" s="98"/>
      <c r="S303" s="97"/>
      <c r="T303" s="98"/>
      <c r="U303" s="98"/>
      <c r="V303" s="98"/>
      <c r="W303" s="160"/>
      <c r="X303" s="95"/>
      <c r="Y303" s="98"/>
      <c r="Z303" s="163"/>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c r="DW303" s="96"/>
      <c r="DX303" s="96"/>
      <c r="DY303" s="96"/>
      <c r="DZ303" s="96"/>
      <c r="EA303" s="96"/>
      <c r="EB303" s="96"/>
      <c r="EC303" s="96"/>
      <c r="ED303" s="96"/>
      <c r="EE303" s="96"/>
      <c r="EF303" s="96"/>
      <c r="EG303" s="96"/>
      <c r="EH303" s="96"/>
      <c r="EI303" s="96"/>
      <c r="EJ303" s="96"/>
      <c r="EK303" s="96"/>
      <c r="EL303" s="96"/>
      <c r="EM303" s="96"/>
      <c r="EN303" s="96"/>
      <c r="EO303" s="96"/>
      <c r="EP303" s="96"/>
      <c r="EQ303" s="96"/>
      <c r="ER303" s="96"/>
      <c r="ES303" s="96"/>
      <c r="ET303" s="96"/>
      <c r="EU303" s="96"/>
      <c r="EV303" s="96"/>
      <c r="EW303" s="96"/>
      <c r="EX303" s="96"/>
      <c r="EY303" s="96"/>
      <c r="EZ303" s="96"/>
      <c r="FA303" s="96"/>
      <c r="FB303" s="96"/>
      <c r="FC303" s="96"/>
      <c r="FD303" s="96"/>
      <c r="FE303" s="96"/>
      <c r="FF303" s="96"/>
    </row>
    <row r="304" spans="1:162" x14ac:dyDescent="0.25">
      <c r="A304" s="95"/>
      <c r="B304" s="98"/>
      <c r="C304" s="97"/>
      <c r="D304" s="97"/>
      <c r="E304" s="97"/>
      <c r="F304" s="97"/>
      <c r="G304" s="97"/>
      <c r="H304" s="97"/>
      <c r="I304" s="97"/>
      <c r="J304" s="97"/>
      <c r="K304" s="97"/>
      <c r="L304" s="97"/>
      <c r="M304" s="97"/>
      <c r="N304" s="98"/>
      <c r="O304" s="98"/>
      <c r="P304" s="97"/>
      <c r="Q304" s="97"/>
      <c r="R304" s="98"/>
      <c r="S304" s="97"/>
      <c r="T304" s="98"/>
      <c r="U304" s="98"/>
      <c r="V304" s="98"/>
      <c r="W304" s="160"/>
      <c r="X304" s="95"/>
      <c r="Y304" s="98"/>
      <c r="Z304" s="163"/>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c r="DH304" s="96"/>
      <c r="DI304" s="96"/>
      <c r="DJ304" s="96"/>
      <c r="DK304" s="96"/>
      <c r="DL304" s="96"/>
      <c r="DM304" s="96"/>
      <c r="DN304" s="96"/>
      <c r="DO304" s="96"/>
      <c r="DP304" s="96"/>
      <c r="DQ304" s="96"/>
      <c r="DR304" s="96"/>
      <c r="DS304" s="96"/>
      <c r="DT304" s="96"/>
      <c r="DU304" s="96"/>
      <c r="DV304" s="96"/>
      <c r="DW304" s="96"/>
      <c r="DX304" s="96"/>
      <c r="DY304" s="96"/>
      <c r="DZ304" s="96"/>
      <c r="EA304" s="96"/>
      <c r="EB304" s="96"/>
      <c r="EC304" s="96"/>
      <c r="ED304" s="96"/>
      <c r="EE304" s="96"/>
      <c r="EF304" s="96"/>
      <c r="EG304" s="96"/>
      <c r="EH304" s="96"/>
      <c r="EI304" s="96"/>
      <c r="EJ304" s="96"/>
      <c r="EK304" s="96"/>
      <c r="EL304" s="96"/>
      <c r="EM304" s="96"/>
      <c r="EN304" s="96"/>
      <c r="EO304" s="96"/>
      <c r="EP304" s="96"/>
      <c r="EQ304" s="96"/>
      <c r="ER304" s="96"/>
      <c r="ES304" s="96"/>
      <c r="ET304" s="96"/>
      <c r="EU304" s="96"/>
      <c r="EV304" s="96"/>
      <c r="EW304" s="96"/>
      <c r="EX304" s="96"/>
      <c r="EY304" s="96"/>
      <c r="EZ304" s="96"/>
      <c r="FA304" s="96"/>
      <c r="FB304" s="96"/>
      <c r="FC304" s="96"/>
      <c r="FD304" s="96"/>
      <c r="FE304" s="96"/>
      <c r="FF304" s="96"/>
    </row>
    <row r="305" spans="1:162" x14ac:dyDescent="0.25">
      <c r="A305" s="95"/>
      <c r="B305" s="98"/>
      <c r="C305" s="97"/>
      <c r="D305" s="97"/>
      <c r="E305" s="97"/>
      <c r="F305" s="97"/>
      <c r="G305" s="97"/>
      <c r="H305" s="97"/>
      <c r="I305" s="97"/>
      <c r="J305" s="97"/>
      <c r="K305" s="97"/>
      <c r="L305" s="97"/>
      <c r="M305" s="97"/>
      <c r="N305" s="98"/>
      <c r="O305" s="98"/>
      <c r="P305" s="97"/>
      <c r="Q305" s="97"/>
      <c r="R305" s="98"/>
      <c r="S305" s="97"/>
      <c r="T305" s="98"/>
      <c r="U305" s="98"/>
      <c r="V305" s="98"/>
      <c r="W305" s="160"/>
      <c r="X305" s="95"/>
      <c r="Y305" s="98"/>
      <c r="Z305" s="163"/>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c r="DH305" s="96"/>
      <c r="DI305" s="96"/>
      <c r="DJ305" s="96"/>
      <c r="DK305" s="96"/>
      <c r="DL305" s="96"/>
      <c r="DM305" s="96"/>
      <c r="DN305" s="96"/>
      <c r="DO305" s="96"/>
      <c r="DP305" s="96"/>
      <c r="DQ305" s="96"/>
      <c r="DR305" s="96"/>
      <c r="DS305" s="96"/>
      <c r="DT305" s="96"/>
      <c r="DU305" s="96"/>
      <c r="DV305" s="96"/>
      <c r="DW305" s="96"/>
      <c r="DX305" s="96"/>
      <c r="DY305" s="96"/>
      <c r="DZ305" s="96"/>
      <c r="EA305" s="96"/>
      <c r="EB305" s="96"/>
      <c r="EC305" s="96"/>
      <c r="ED305" s="96"/>
      <c r="EE305" s="96"/>
      <c r="EF305" s="96"/>
      <c r="EG305" s="96"/>
      <c r="EH305" s="96"/>
      <c r="EI305" s="96"/>
      <c r="EJ305" s="96"/>
      <c r="EK305" s="96"/>
      <c r="EL305" s="96"/>
      <c r="EM305" s="96"/>
      <c r="EN305" s="96"/>
      <c r="EO305" s="96"/>
      <c r="EP305" s="96"/>
      <c r="EQ305" s="96"/>
      <c r="ER305" s="96"/>
      <c r="ES305" s="96"/>
      <c r="ET305" s="96"/>
      <c r="EU305" s="96"/>
      <c r="EV305" s="96"/>
      <c r="EW305" s="96"/>
      <c r="EX305" s="96"/>
      <c r="EY305" s="96"/>
      <c r="EZ305" s="96"/>
      <c r="FA305" s="96"/>
      <c r="FB305" s="96"/>
      <c r="FC305" s="96"/>
      <c r="FD305" s="96"/>
      <c r="FE305" s="96"/>
      <c r="FF305" s="96"/>
    </row>
    <row r="306" spans="1:162" x14ac:dyDescent="0.25">
      <c r="A306" s="95"/>
      <c r="B306" s="98"/>
      <c r="C306" s="97"/>
      <c r="D306" s="97"/>
      <c r="E306" s="97"/>
      <c r="F306" s="97"/>
      <c r="G306" s="97"/>
      <c r="H306" s="97"/>
      <c r="I306" s="97"/>
      <c r="J306" s="97"/>
      <c r="K306" s="97"/>
      <c r="L306" s="97"/>
      <c r="M306" s="97"/>
      <c r="N306" s="98"/>
      <c r="O306" s="98"/>
      <c r="P306" s="97"/>
      <c r="Q306" s="97"/>
      <c r="R306" s="98"/>
      <c r="S306" s="97"/>
      <c r="T306" s="98"/>
      <c r="U306" s="98"/>
      <c r="V306" s="98"/>
      <c r="W306" s="160"/>
      <c r="X306" s="95"/>
      <c r="Y306" s="98"/>
      <c r="Z306" s="163"/>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c r="DH306" s="96"/>
      <c r="DI306" s="96"/>
      <c r="DJ306" s="96"/>
      <c r="DK306" s="96"/>
      <c r="DL306" s="96"/>
      <c r="DM306" s="96"/>
      <c r="DN306" s="96"/>
      <c r="DO306" s="96"/>
      <c r="DP306" s="96"/>
      <c r="DQ306" s="96"/>
      <c r="DR306" s="96"/>
      <c r="DS306" s="96"/>
      <c r="DT306" s="96"/>
      <c r="DU306" s="96"/>
      <c r="DV306" s="96"/>
      <c r="DW306" s="96"/>
      <c r="DX306" s="96"/>
      <c r="DY306" s="96"/>
      <c r="DZ306" s="96"/>
      <c r="EA306" s="96"/>
      <c r="EB306" s="96"/>
      <c r="EC306" s="96"/>
      <c r="ED306" s="96"/>
      <c r="EE306" s="96"/>
      <c r="EF306" s="96"/>
      <c r="EG306" s="96"/>
      <c r="EH306" s="96"/>
      <c r="EI306" s="96"/>
      <c r="EJ306" s="96"/>
      <c r="EK306" s="96"/>
      <c r="EL306" s="96"/>
      <c r="EM306" s="96"/>
      <c r="EN306" s="96"/>
      <c r="EO306" s="96"/>
      <c r="EP306" s="96"/>
      <c r="EQ306" s="96"/>
      <c r="ER306" s="96"/>
      <c r="ES306" s="96"/>
      <c r="ET306" s="96"/>
      <c r="EU306" s="96"/>
      <c r="EV306" s="96"/>
      <c r="EW306" s="96"/>
      <c r="EX306" s="96"/>
      <c r="EY306" s="96"/>
      <c r="EZ306" s="96"/>
      <c r="FA306" s="96"/>
      <c r="FB306" s="96"/>
      <c r="FC306" s="96"/>
      <c r="FD306" s="96"/>
      <c r="FE306" s="96"/>
      <c r="FF306" s="96"/>
    </row>
    <row r="307" spans="1:162" x14ac:dyDescent="0.25">
      <c r="A307" s="95"/>
      <c r="B307" s="98"/>
      <c r="C307" s="97"/>
      <c r="D307" s="97"/>
      <c r="E307" s="97"/>
      <c r="F307" s="97"/>
      <c r="G307" s="97"/>
      <c r="H307" s="97"/>
      <c r="I307" s="97"/>
      <c r="J307" s="97"/>
      <c r="K307" s="97"/>
      <c r="L307" s="97"/>
      <c r="M307" s="97"/>
      <c r="N307" s="98"/>
      <c r="O307" s="98"/>
      <c r="P307" s="97"/>
      <c r="Q307" s="97"/>
      <c r="R307" s="98"/>
      <c r="S307" s="97"/>
      <c r="T307" s="98"/>
      <c r="U307" s="98"/>
      <c r="V307" s="98"/>
      <c r="W307" s="160"/>
      <c r="X307" s="95"/>
      <c r="Y307" s="98"/>
      <c r="Z307" s="163"/>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c r="CO307" s="96"/>
      <c r="CP307" s="96"/>
      <c r="CQ307" s="96"/>
      <c r="CR307" s="96"/>
      <c r="CS307" s="96"/>
      <c r="CT307" s="96"/>
      <c r="CU307" s="96"/>
      <c r="CV307" s="96"/>
      <c r="CW307" s="96"/>
      <c r="CX307" s="96"/>
      <c r="CY307" s="96"/>
      <c r="CZ307" s="96"/>
      <c r="DA307" s="96"/>
      <c r="DB307" s="96"/>
      <c r="DC307" s="96"/>
      <c r="DD307" s="96"/>
      <c r="DE307" s="96"/>
      <c r="DF307" s="96"/>
      <c r="DG307" s="96"/>
      <c r="DH307" s="96"/>
      <c r="DI307" s="96"/>
      <c r="DJ307" s="96"/>
      <c r="DK307" s="96"/>
      <c r="DL307" s="96"/>
      <c r="DM307" s="96"/>
      <c r="DN307" s="96"/>
      <c r="DO307" s="96"/>
      <c r="DP307" s="96"/>
      <c r="DQ307" s="96"/>
      <c r="DR307" s="96"/>
      <c r="DS307" s="96"/>
      <c r="DT307" s="96"/>
      <c r="DU307" s="96"/>
      <c r="DV307" s="96"/>
      <c r="DW307" s="96"/>
      <c r="DX307" s="96"/>
      <c r="DY307" s="96"/>
      <c r="DZ307" s="96"/>
      <c r="EA307" s="96"/>
      <c r="EB307" s="96"/>
      <c r="EC307" s="96"/>
      <c r="ED307" s="96"/>
      <c r="EE307" s="96"/>
      <c r="EF307" s="96"/>
      <c r="EG307" s="96"/>
      <c r="EH307" s="96"/>
      <c r="EI307" s="96"/>
      <c r="EJ307" s="96"/>
      <c r="EK307" s="96"/>
      <c r="EL307" s="96"/>
      <c r="EM307" s="96"/>
      <c r="EN307" s="96"/>
      <c r="EO307" s="96"/>
      <c r="EP307" s="96"/>
      <c r="EQ307" s="96"/>
      <c r="ER307" s="96"/>
      <c r="ES307" s="96"/>
      <c r="ET307" s="96"/>
      <c r="EU307" s="96"/>
      <c r="EV307" s="96"/>
      <c r="EW307" s="96"/>
      <c r="EX307" s="96"/>
      <c r="EY307" s="96"/>
      <c r="EZ307" s="96"/>
      <c r="FA307" s="96"/>
      <c r="FB307" s="96"/>
      <c r="FC307" s="96"/>
      <c r="FD307" s="96"/>
      <c r="FE307" s="96"/>
      <c r="FF307" s="96"/>
    </row>
    <row r="308" spans="1:162" x14ac:dyDescent="0.25">
      <c r="A308" s="95"/>
      <c r="B308" s="98"/>
      <c r="C308" s="97"/>
      <c r="D308" s="97"/>
      <c r="E308" s="97"/>
      <c r="F308" s="97"/>
      <c r="G308" s="97"/>
      <c r="H308" s="97"/>
      <c r="I308" s="97"/>
      <c r="J308" s="97"/>
      <c r="K308" s="97"/>
      <c r="L308" s="97"/>
      <c r="M308" s="97"/>
      <c r="N308" s="98"/>
      <c r="O308" s="98"/>
      <c r="P308" s="97"/>
      <c r="Q308" s="97"/>
      <c r="R308" s="98"/>
      <c r="S308" s="97"/>
      <c r="T308" s="98"/>
      <c r="U308" s="98"/>
      <c r="V308" s="98"/>
      <c r="W308" s="160"/>
      <c r="X308" s="95"/>
      <c r="Y308" s="98"/>
      <c r="Z308" s="163"/>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c r="CO308" s="96"/>
      <c r="CP308" s="96"/>
      <c r="CQ308" s="96"/>
      <c r="CR308" s="96"/>
      <c r="CS308" s="96"/>
      <c r="CT308" s="96"/>
      <c r="CU308" s="96"/>
      <c r="CV308" s="96"/>
      <c r="CW308" s="96"/>
      <c r="CX308" s="96"/>
      <c r="CY308" s="96"/>
      <c r="CZ308" s="96"/>
      <c r="DA308" s="96"/>
      <c r="DB308" s="96"/>
      <c r="DC308" s="96"/>
      <c r="DD308" s="96"/>
      <c r="DE308" s="96"/>
      <c r="DF308" s="96"/>
      <c r="DG308" s="96"/>
      <c r="DH308" s="96"/>
      <c r="DI308" s="96"/>
      <c r="DJ308" s="96"/>
      <c r="DK308" s="96"/>
      <c r="DL308" s="96"/>
      <c r="DM308" s="96"/>
      <c r="DN308" s="96"/>
      <c r="DO308" s="96"/>
      <c r="DP308" s="96"/>
      <c r="DQ308" s="96"/>
      <c r="DR308" s="96"/>
      <c r="DS308" s="96"/>
      <c r="DT308" s="96"/>
      <c r="DU308" s="96"/>
      <c r="DV308" s="96"/>
      <c r="DW308" s="96"/>
      <c r="DX308" s="96"/>
      <c r="DY308" s="96"/>
      <c r="DZ308" s="96"/>
      <c r="EA308" s="96"/>
      <c r="EB308" s="96"/>
      <c r="EC308" s="96"/>
      <c r="ED308" s="96"/>
      <c r="EE308" s="96"/>
      <c r="EF308" s="96"/>
      <c r="EG308" s="96"/>
      <c r="EH308" s="96"/>
      <c r="EI308" s="96"/>
      <c r="EJ308" s="96"/>
      <c r="EK308" s="96"/>
      <c r="EL308" s="96"/>
      <c r="EM308" s="96"/>
      <c r="EN308" s="96"/>
      <c r="EO308" s="96"/>
      <c r="EP308" s="96"/>
      <c r="EQ308" s="96"/>
      <c r="ER308" s="96"/>
      <c r="ES308" s="96"/>
      <c r="ET308" s="96"/>
      <c r="EU308" s="96"/>
      <c r="EV308" s="96"/>
      <c r="EW308" s="96"/>
      <c r="EX308" s="96"/>
      <c r="EY308" s="96"/>
      <c r="EZ308" s="96"/>
      <c r="FA308" s="96"/>
      <c r="FB308" s="96"/>
      <c r="FC308" s="96"/>
      <c r="FD308" s="96"/>
      <c r="FE308" s="96"/>
      <c r="FF308" s="96"/>
    </row>
    <row r="309" spans="1:162" x14ac:dyDescent="0.25">
      <c r="A309" s="95"/>
      <c r="B309" s="98"/>
      <c r="C309" s="97"/>
      <c r="D309" s="97"/>
      <c r="E309" s="97"/>
      <c r="F309" s="97"/>
      <c r="G309" s="97"/>
      <c r="H309" s="97"/>
      <c r="I309" s="97"/>
      <c r="J309" s="97"/>
      <c r="K309" s="97"/>
      <c r="L309" s="97"/>
      <c r="M309" s="97"/>
      <c r="N309" s="98"/>
      <c r="O309" s="98"/>
      <c r="P309" s="97"/>
      <c r="Q309" s="97"/>
      <c r="R309" s="98"/>
      <c r="S309" s="97"/>
      <c r="T309" s="98"/>
      <c r="U309" s="98"/>
      <c r="V309" s="98"/>
      <c r="W309" s="160"/>
      <c r="X309" s="95"/>
      <c r="Y309" s="98"/>
      <c r="Z309" s="163"/>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c r="DH309" s="96"/>
      <c r="DI309" s="96"/>
      <c r="DJ309" s="96"/>
      <c r="DK309" s="96"/>
      <c r="DL309" s="96"/>
      <c r="DM309" s="96"/>
      <c r="DN309" s="96"/>
      <c r="DO309" s="96"/>
      <c r="DP309" s="96"/>
      <c r="DQ309" s="96"/>
      <c r="DR309" s="96"/>
      <c r="DS309" s="96"/>
      <c r="DT309" s="96"/>
      <c r="DU309" s="96"/>
      <c r="DV309" s="96"/>
      <c r="DW309" s="96"/>
      <c r="DX309" s="96"/>
      <c r="DY309" s="96"/>
      <c r="DZ309" s="96"/>
      <c r="EA309" s="96"/>
      <c r="EB309" s="96"/>
      <c r="EC309" s="96"/>
      <c r="ED309" s="96"/>
      <c r="EE309" s="96"/>
      <c r="EF309" s="96"/>
      <c r="EG309" s="96"/>
      <c r="EH309" s="96"/>
      <c r="EI309" s="96"/>
      <c r="EJ309" s="96"/>
      <c r="EK309" s="96"/>
      <c r="EL309" s="96"/>
      <c r="EM309" s="96"/>
      <c r="EN309" s="96"/>
      <c r="EO309" s="96"/>
      <c r="EP309" s="96"/>
      <c r="EQ309" s="96"/>
      <c r="ER309" s="96"/>
      <c r="ES309" s="96"/>
      <c r="ET309" s="96"/>
      <c r="EU309" s="96"/>
      <c r="EV309" s="96"/>
      <c r="EW309" s="96"/>
      <c r="EX309" s="96"/>
      <c r="EY309" s="96"/>
      <c r="EZ309" s="96"/>
      <c r="FA309" s="96"/>
      <c r="FB309" s="96"/>
      <c r="FC309" s="96"/>
      <c r="FD309" s="96"/>
      <c r="FE309" s="96"/>
      <c r="FF309" s="96"/>
    </row>
    <row r="310" spans="1:162" x14ac:dyDescent="0.25">
      <c r="A310" s="95"/>
      <c r="B310" s="98"/>
      <c r="C310" s="97"/>
      <c r="D310" s="97"/>
      <c r="E310" s="97"/>
      <c r="F310" s="97"/>
      <c r="G310" s="97"/>
      <c r="H310" s="97"/>
      <c r="I310" s="97"/>
      <c r="J310" s="97"/>
      <c r="K310" s="97"/>
      <c r="L310" s="97"/>
      <c r="M310" s="97"/>
      <c r="N310" s="98"/>
      <c r="O310" s="98"/>
      <c r="P310" s="97"/>
      <c r="Q310" s="97"/>
      <c r="R310" s="98"/>
      <c r="S310" s="97"/>
      <c r="T310" s="98"/>
      <c r="U310" s="98"/>
      <c r="V310" s="98"/>
      <c r="W310" s="160"/>
      <c r="X310" s="95"/>
      <c r="Y310" s="98"/>
      <c r="Z310" s="163"/>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c r="CO310" s="96"/>
      <c r="CP310" s="96"/>
      <c r="CQ310" s="96"/>
      <c r="CR310" s="96"/>
      <c r="CS310" s="96"/>
      <c r="CT310" s="96"/>
      <c r="CU310" s="96"/>
      <c r="CV310" s="96"/>
      <c r="CW310" s="96"/>
      <c r="CX310" s="96"/>
      <c r="CY310" s="96"/>
      <c r="CZ310" s="96"/>
      <c r="DA310" s="96"/>
      <c r="DB310" s="96"/>
      <c r="DC310" s="96"/>
      <c r="DD310" s="96"/>
      <c r="DE310" s="96"/>
      <c r="DF310" s="96"/>
      <c r="DG310" s="96"/>
      <c r="DH310" s="96"/>
      <c r="DI310" s="96"/>
      <c r="DJ310" s="96"/>
      <c r="DK310" s="96"/>
      <c r="DL310" s="96"/>
      <c r="DM310" s="96"/>
      <c r="DN310" s="96"/>
      <c r="DO310" s="96"/>
      <c r="DP310" s="96"/>
      <c r="DQ310" s="96"/>
      <c r="DR310" s="96"/>
      <c r="DS310" s="96"/>
      <c r="DT310" s="96"/>
      <c r="DU310" s="96"/>
      <c r="DV310" s="96"/>
      <c r="DW310" s="96"/>
      <c r="DX310" s="96"/>
      <c r="DY310" s="96"/>
      <c r="DZ310" s="96"/>
      <c r="EA310" s="96"/>
      <c r="EB310" s="96"/>
      <c r="EC310" s="96"/>
      <c r="ED310" s="96"/>
      <c r="EE310" s="96"/>
      <c r="EF310" s="96"/>
      <c r="EG310" s="96"/>
      <c r="EH310" s="96"/>
      <c r="EI310" s="96"/>
      <c r="EJ310" s="96"/>
      <c r="EK310" s="96"/>
      <c r="EL310" s="96"/>
      <c r="EM310" s="96"/>
      <c r="EN310" s="96"/>
      <c r="EO310" s="96"/>
      <c r="EP310" s="96"/>
      <c r="EQ310" s="96"/>
      <c r="ER310" s="96"/>
      <c r="ES310" s="96"/>
      <c r="ET310" s="96"/>
      <c r="EU310" s="96"/>
      <c r="EV310" s="96"/>
      <c r="EW310" s="96"/>
      <c r="EX310" s="96"/>
      <c r="EY310" s="96"/>
      <c r="EZ310" s="96"/>
      <c r="FA310" s="96"/>
      <c r="FB310" s="96"/>
      <c r="FC310" s="96"/>
      <c r="FD310" s="96"/>
      <c r="FE310" s="96"/>
      <c r="FF310" s="96"/>
    </row>
    <row r="311" spans="1:162" x14ac:dyDescent="0.25">
      <c r="A311" s="95"/>
      <c r="B311" s="98"/>
      <c r="C311" s="97"/>
      <c r="D311" s="97"/>
      <c r="E311" s="97"/>
      <c r="F311" s="97"/>
      <c r="G311" s="97"/>
      <c r="H311" s="97"/>
      <c r="I311" s="97"/>
      <c r="J311" s="97"/>
      <c r="K311" s="97"/>
      <c r="L311" s="97"/>
      <c r="M311" s="97"/>
      <c r="N311" s="98"/>
      <c r="O311" s="98"/>
      <c r="P311" s="97"/>
      <c r="Q311" s="97"/>
      <c r="R311" s="98"/>
      <c r="S311" s="97"/>
      <c r="T311" s="98"/>
      <c r="U311" s="98"/>
      <c r="V311" s="98"/>
      <c r="W311" s="160"/>
      <c r="X311" s="95"/>
      <c r="Y311" s="98"/>
      <c r="Z311" s="163"/>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c r="CO311" s="96"/>
      <c r="CP311" s="96"/>
      <c r="CQ311" s="96"/>
      <c r="CR311" s="96"/>
      <c r="CS311" s="96"/>
      <c r="CT311" s="96"/>
      <c r="CU311" s="96"/>
      <c r="CV311" s="96"/>
      <c r="CW311" s="96"/>
      <c r="CX311" s="96"/>
      <c r="CY311" s="96"/>
      <c r="CZ311" s="96"/>
      <c r="DA311" s="96"/>
      <c r="DB311" s="96"/>
      <c r="DC311" s="96"/>
      <c r="DD311" s="96"/>
      <c r="DE311" s="96"/>
      <c r="DF311" s="96"/>
      <c r="DG311" s="96"/>
      <c r="DH311" s="96"/>
      <c r="DI311" s="96"/>
      <c r="DJ311" s="96"/>
      <c r="DK311" s="96"/>
      <c r="DL311" s="96"/>
      <c r="DM311" s="96"/>
      <c r="DN311" s="96"/>
      <c r="DO311" s="96"/>
      <c r="DP311" s="96"/>
      <c r="DQ311" s="96"/>
      <c r="DR311" s="96"/>
      <c r="DS311" s="96"/>
      <c r="DT311" s="96"/>
      <c r="DU311" s="96"/>
      <c r="DV311" s="96"/>
      <c r="DW311" s="96"/>
      <c r="DX311" s="96"/>
      <c r="DY311" s="96"/>
      <c r="DZ311" s="96"/>
      <c r="EA311" s="96"/>
      <c r="EB311" s="96"/>
      <c r="EC311" s="96"/>
      <c r="ED311" s="96"/>
      <c r="EE311" s="96"/>
      <c r="EF311" s="96"/>
      <c r="EG311" s="96"/>
      <c r="EH311" s="96"/>
      <c r="EI311" s="96"/>
      <c r="EJ311" s="96"/>
      <c r="EK311" s="96"/>
      <c r="EL311" s="96"/>
      <c r="EM311" s="96"/>
      <c r="EN311" s="96"/>
      <c r="EO311" s="96"/>
      <c r="EP311" s="96"/>
      <c r="EQ311" s="96"/>
      <c r="ER311" s="96"/>
      <c r="ES311" s="96"/>
      <c r="ET311" s="96"/>
      <c r="EU311" s="96"/>
      <c r="EV311" s="96"/>
      <c r="EW311" s="96"/>
      <c r="EX311" s="96"/>
      <c r="EY311" s="96"/>
      <c r="EZ311" s="96"/>
      <c r="FA311" s="96"/>
      <c r="FB311" s="96"/>
      <c r="FC311" s="96"/>
      <c r="FD311" s="96"/>
      <c r="FE311" s="96"/>
      <c r="FF311" s="96"/>
    </row>
    <row r="312" spans="1:162" x14ac:dyDescent="0.25">
      <c r="A312" s="95"/>
      <c r="B312" s="98"/>
      <c r="C312" s="97"/>
      <c r="D312" s="97"/>
      <c r="E312" s="97"/>
      <c r="F312" s="97"/>
      <c r="G312" s="97"/>
      <c r="H312" s="97"/>
      <c r="I312" s="97"/>
      <c r="J312" s="97"/>
      <c r="K312" s="97"/>
      <c r="L312" s="97"/>
      <c r="M312" s="97"/>
      <c r="N312" s="98"/>
      <c r="O312" s="98"/>
      <c r="P312" s="97"/>
      <c r="Q312" s="97"/>
      <c r="R312" s="98"/>
      <c r="S312" s="97"/>
      <c r="T312" s="98"/>
      <c r="U312" s="98"/>
      <c r="V312" s="98"/>
      <c r="W312" s="160"/>
      <c r="X312" s="95"/>
      <c r="Y312" s="98"/>
      <c r="Z312" s="163"/>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c r="CO312" s="96"/>
      <c r="CP312" s="96"/>
      <c r="CQ312" s="96"/>
      <c r="CR312" s="96"/>
      <c r="CS312" s="96"/>
      <c r="CT312" s="96"/>
      <c r="CU312" s="96"/>
      <c r="CV312" s="96"/>
      <c r="CW312" s="96"/>
      <c r="CX312" s="96"/>
      <c r="CY312" s="96"/>
      <c r="CZ312" s="96"/>
      <c r="DA312" s="96"/>
      <c r="DB312" s="96"/>
      <c r="DC312" s="96"/>
      <c r="DD312" s="96"/>
      <c r="DE312" s="96"/>
      <c r="DF312" s="96"/>
      <c r="DG312" s="96"/>
      <c r="DH312" s="96"/>
      <c r="DI312" s="96"/>
      <c r="DJ312" s="96"/>
      <c r="DK312" s="96"/>
      <c r="DL312" s="96"/>
      <c r="DM312" s="96"/>
      <c r="DN312" s="96"/>
      <c r="DO312" s="96"/>
      <c r="DP312" s="96"/>
      <c r="DQ312" s="96"/>
      <c r="DR312" s="96"/>
      <c r="DS312" s="96"/>
      <c r="DT312" s="96"/>
      <c r="DU312" s="96"/>
      <c r="DV312" s="96"/>
      <c r="DW312" s="96"/>
      <c r="DX312" s="96"/>
      <c r="DY312" s="96"/>
      <c r="DZ312" s="96"/>
      <c r="EA312" s="96"/>
      <c r="EB312" s="96"/>
      <c r="EC312" s="96"/>
      <c r="ED312" s="96"/>
      <c r="EE312" s="96"/>
      <c r="EF312" s="96"/>
      <c r="EG312" s="96"/>
      <c r="EH312" s="96"/>
      <c r="EI312" s="96"/>
      <c r="EJ312" s="96"/>
      <c r="EK312" s="96"/>
      <c r="EL312" s="96"/>
      <c r="EM312" s="96"/>
      <c r="EN312" s="96"/>
      <c r="EO312" s="96"/>
      <c r="EP312" s="96"/>
      <c r="EQ312" s="96"/>
      <c r="ER312" s="96"/>
      <c r="ES312" s="96"/>
      <c r="ET312" s="96"/>
      <c r="EU312" s="96"/>
      <c r="EV312" s="96"/>
      <c r="EW312" s="96"/>
      <c r="EX312" s="96"/>
      <c r="EY312" s="96"/>
      <c r="EZ312" s="96"/>
      <c r="FA312" s="96"/>
      <c r="FB312" s="96"/>
      <c r="FC312" s="96"/>
      <c r="FD312" s="96"/>
      <c r="FE312" s="96"/>
      <c r="FF312" s="96"/>
    </row>
    <row r="313" spans="1:162" x14ac:dyDescent="0.25">
      <c r="A313" s="95"/>
      <c r="B313" s="98"/>
      <c r="C313" s="97"/>
      <c r="D313" s="97"/>
      <c r="E313" s="97"/>
      <c r="F313" s="97"/>
      <c r="G313" s="97"/>
      <c r="H313" s="97"/>
      <c r="I313" s="97"/>
      <c r="J313" s="97"/>
      <c r="K313" s="97"/>
      <c r="L313" s="97"/>
      <c r="M313" s="97"/>
      <c r="N313" s="98"/>
      <c r="O313" s="98"/>
      <c r="P313" s="97"/>
      <c r="Q313" s="97"/>
      <c r="R313" s="98"/>
      <c r="S313" s="97"/>
      <c r="T313" s="98"/>
      <c r="U313" s="98"/>
      <c r="V313" s="98"/>
      <c r="W313" s="160"/>
      <c r="X313" s="95"/>
      <c r="Y313" s="98"/>
      <c r="Z313" s="163"/>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c r="DH313" s="96"/>
      <c r="DI313" s="96"/>
      <c r="DJ313" s="96"/>
      <c r="DK313" s="96"/>
      <c r="DL313" s="96"/>
      <c r="DM313" s="96"/>
      <c r="DN313" s="96"/>
      <c r="DO313" s="96"/>
      <c r="DP313" s="96"/>
      <c r="DQ313" s="96"/>
      <c r="DR313" s="96"/>
      <c r="DS313" s="96"/>
      <c r="DT313" s="96"/>
      <c r="DU313" s="96"/>
      <c r="DV313" s="96"/>
      <c r="DW313" s="96"/>
      <c r="DX313" s="96"/>
      <c r="DY313" s="96"/>
      <c r="DZ313" s="96"/>
      <c r="EA313" s="96"/>
      <c r="EB313" s="96"/>
      <c r="EC313" s="96"/>
      <c r="ED313" s="96"/>
      <c r="EE313" s="96"/>
      <c r="EF313" s="96"/>
      <c r="EG313" s="96"/>
      <c r="EH313" s="96"/>
      <c r="EI313" s="96"/>
      <c r="EJ313" s="96"/>
      <c r="EK313" s="96"/>
      <c r="EL313" s="96"/>
      <c r="EM313" s="96"/>
      <c r="EN313" s="96"/>
      <c r="EO313" s="96"/>
      <c r="EP313" s="96"/>
      <c r="EQ313" s="96"/>
      <c r="ER313" s="96"/>
      <c r="ES313" s="96"/>
      <c r="ET313" s="96"/>
      <c r="EU313" s="96"/>
      <c r="EV313" s="96"/>
      <c r="EW313" s="96"/>
      <c r="EX313" s="96"/>
      <c r="EY313" s="96"/>
      <c r="EZ313" s="96"/>
      <c r="FA313" s="96"/>
      <c r="FB313" s="96"/>
      <c r="FC313" s="96"/>
      <c r="FD313" s="96"/>
      <c r="FE313" s="96"/>
      <c r="FF313" s="96"/>
    </row>
    <row r="314" spans="1:162" x14ac:dyDescent="0.25">
      <c r="A314" s="95"/>
      <c r="B314" s="98"/>
      <c r="C314" s="97"/>
      <c r="D314" s="97"/>
      <c r="E314" s="97"/>
      <c r="F314" s="97"/>
      <c r="G314" s="97"/>
      <c r="H314" s="97"/>
      <c r="I314" s="97"/>
      <c r="J314" s="97"/>
      <c r="K314" s="97"/>
      <c r="L314" s="97"/>
      <c r="M314" s="97"/>
      <c r="N314" s="98"/>
      <c r="O314" s="98"/>
      <c r="P314" s="97"/>
      <c r="Q314" s="97"/>
      <c r="R314" s="98"/>
      <c r="S314" s="97"/>
      <c r="T314" s="98"/>
      <c r="U314" s="98"/>
      <c r="V314" s="98"/>
      <c r="W314" s="160"/>
      <c r="X314" s="95"/>
      <c r="Y314" s="98"/>
      <c r="Z314" s="163"/>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c r="CO314" s="96"/>
      <c r="CP314" s="96"/>
      <c r="CQ314" s="96"/>
      <c r="CR314" s="96"/>
      <c r="CS314" s="96"/>
      <c r="CT314" s="96"/>
      <c r="CU314" s="96"/>
      <c r="CV314" s="96"/>
      <c r="CW314" s="96"/>
      <c r="CX314" s="96"/>
      <c r="CY314" s="96"/>
      <c r="CZ314" s="96"/>
      <c r="DA314" s="96"/>
      <c r="DB314" s="96"/>
      <c r="DC314" s="96"/>
      <c r="DD314" s="96"/>
      <c r="DE314" s="96"/>
      <c r="DF314" s="96"/>
      <c r="DG314" s="96"/>
      <c r="DH314" s="96"/>
      <c r="DI314" s="96"/>
      <c r="DJ314" s="96"/>
      <c r="DK314" s="96"/>
      <c r="DL314" s="96"/>
      <c r="DM314" s="96"/>
      <c r="DN314" s="96"/>
      <c r="DO314" s="96"/>
      <c r="DP314" s="96"/>
      <c r="DQ314" s="96"/>
      <c r="DR314" s="96"/>
      <c r="DS314" s="96"/>
      <c r="DT314" s="96"/>
      <c r="DU314" s="96"/>
      <c r="DV314" s="96"/>
      <c r="DW314" s="96"/>
      <c r="DX314" s="96"/>
      <c r="DY314" s="96"/>
      <c r="DZ314" s="96"/>
      <c r="EA314" s="96"/>
      <c r="EB314" s="96"/>
      <c r="EC314" s="96"/>
      <c r="ED314" s="96"/>
      <c r="EE314" s="96"/>
      <c r="EF314" s="96"/>
      <c r="EG314" s="96"/>
      <c r="EH314" s="96"/>
      <c r="EI314" s="96"/>
      <c r="EJ314" s="96"/>
      <c r="EK314" s="96"/>
      <c r="EL314" s="96"/>
      <c r="EM314" s="96"/>
      <c r="EN314" s="96"/>
      <c r="EO314" s="96"/>
      <c r="EP314" s="96"/>
      <c r="EQ314" s="96"/>
      <c r="ER314" s="96"/>
      <c r="ES314" s="96"/>
      <c r="ET314" s="96"/>
      <c r="EU314" s="96"/>
      <c r="EV314" s="96"/>
      <c r="EW314" s="96"/>
      <c r="EX314" s="96"/>
      <c r="EY314" s="96"/>
      <c r="EZ314" s="96"/>
      <c r="FA314" s="96"/>
      <c r="FB314" s="96"/>
      <c r="FC314" s="96"/>
      <c r="FD314" s="96"/>
      <c r="FE314" s="96"/>
      <c r="FF314" s="96"/>
    </row>
    <row r="315" spans="1:162" x14ac:dyDescent="0.25">
      <c r="A315" s="95"/>
      <c r="B315" s="98"/>
      <c r="C315" s="97"/>
      <c r="D315" s="97"/>
      <c r="E315" s="97"/>
      <c r="F315" s="97"/>
      <c r="G315" s="97"/>
      <c r="H315" s="97"/>
      <c r="I315" s="97"/>
      <c r="J315" s="97"/>
      <c r="K315" s="97"/>
      <c r="L315" s="97"/>
      <c r="M315" s="97"/>
      <c r="N315" s="98"/>
      <c r="O315" s="98"/>
      <c r="P315" s="97"/>
      <c r="Q315" s="97"/>
      <c r="R315" s="98"/>
      <c r="S315" s="97"/>
      <c r="T315" s="98"/>
      <c r="U315" s="98"/>
      <c r="V315" s="98"/>
      <c r="W315" s="160"/>
      <c r="X315" s="95"/>
      <c r="Y315" s="98"/>
      <c r="Z315" s="163"/>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c r="CB315" s="96"/>
      <c r="CC315" s="96"/>
      <c r="CD315" s="96"/>
      <c r="CE315" s="96"/>
      <c r="CF315" s="96"/>
      <c r="CG315" s="96"/>
      <c r="CH315" s="96"/>
      <c r="CI315" s="96"/>
      <c r="CJ315" s="96"/>
      <c r="CK315" s="96"/>
      <c r="CL315" s="96"/>
      <c r="CM315" s="96"/>
      <c r="CN315" s="96"/>
      <c r="CO315" s="96"/>
      <c r="CP315" s="96"/>
      <c r="CQ315" s="96"/>
      <c r="CR315" s="96"/>
      <c r="CS315" s="96"/>
      <c r="CT315" s="96"/>
      <c r="CU315" s="96"/>
      <c r="CV315" s="96"/>
      <c r="CW315" s="96"/>
      <c r="CX315" s="96"/>
      <c r="CY315" s="96"/>
      <c r="CZ315" s="96"/>
      <c r="DA315" s="96"/>
      <c r="DB315" s="96"/>
      <c r="DC315" s="96"/>
      <c r="DD315" s="96"/>
      <c r="DE315" s="96"/>
      <c r="DF315" s="96"/>
      <c r="DG315" s="96"/>
      <c r="DH315" s="96"/>
      <c r="DI315" s="96"/>
      <c r="DJ315" s="96"/>
      <c r="DK315" s="96"/>
      <c r="DL315" s="96"/>
      <c r="DM315" s="96"/>
      <c r="DN315" s="96"/>
      <c r="DO315" s="96"/>
      <c r="DP315" s="96"/>
      <c r="DQ315" s="96"/>
      <c r="DR315" s="96"/>
      <c r="DS315" s="96"/>
      <c r="DT315" s="96"/>
      <c r="DU315" s="96"/>
      <c r="DV315" s="96"/>
      <c r="DW315" s="96"/>
      <c r="DX315" s="96"/>
      <c r="DY315" s="96"/>
      <c r="DZ315" s="96"/>
      <c r="EA315" s="96"/>
      <c r="EB315" s="96"/>
      <c r="EC315" s="96"/>
      <c r="ED315" s="96"/>
      <c r="EE315" s="96"/>
      <c r="EF315" s="96"/>
      <c r="EG315" s="96"/>
      <c r="EH315" s="96"/>
      <c r="EI315" s="96"/>
      <c r="EJ315" s="96"/>
      <c r="EK315" s="96"/>
      <c r="EL315" s="96"/>
      <c r="EM315" s="96"/>
      <c r="EN315" s="96"/>
      <c r="EO315" s="96"/>
      <c r="EP315" s="96"/>
      <c r="EQ315" s="96"/>
      <c r="ER315" s="96"/>
      <c r="ES315" s="96"/>
      <c r="ET315" s="96"/>
      <c r="EU315" s="96"/>
      <c r="EV315" s="96"/>
      <c r="EW315" s="96"/>
      <c r="EX315" s="96"/>
      <c r="EY315" s="96"/>
      <c r="EZ315" s="96"/>
      <c r="FA315" s="96"/>
      <c r="FB315" s="96"/>
      <c r="FC315" s="96"/>
      <c r="FD315" s="96"/>
      <c r="FE315" s="96"/>
      <c r="FF315" s="96"/>
    </row>
    <row r="316" spans="1:162" x14ac:dyDescent="0.25">
      <c r="A316" s="95"/>
      <c r="B316" s="98"/>
      <c r="C316" s="97"/>
      <c r="D316" s="97"/>
      <c r="E316" s="97"/>
      <c r="F316" s="97"/>
      <c r="G316" s="97"/>
      <c r="H316" s="97"/>
      <c r="I316" s="97"/>
      <c r="J316" s="97"/>
      <c r="K316" s="97"/>
      <c r="L316" s="97"/>
      <c r="M316" s="97"/>
      <c r="N316" s="98"/>
      <c r="O316" s="98"/>
      <c r="P316" s="97"/>
      <c r="Q316" s="97"/>
      <c r="R316" s="98"/>
      <c r="S316" s="97"/>
      <c r="T316" s="98"/>
      <c r="U316" s="98"/>
      <c r="V316" s="98"/>
      <c r="W316" s="160"/>
      <c r="X316" s="95"/>
      <c r="Y316" s="98"/>
      <c r="Z316" s="163"/>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c r="CJ316" s="96"/>
      <c r="CK316" s="96"/>
      <c r="CL316" s="96"/>
      <c r="CM316" s="96"/>
      <c r="CN316" s="96"/>
      <c r="CO316" s="96"/>
      <c r="CP316" s="96"/>
      <c r="CQ316" s="96"/>
      <c r="CR316" s="96"/>
      <c r="CS316" s="96"/>
      <c r="CT316" s="96"/>
      <c r="CU316" s="96"/>
      <c r="CV316" s="96"/>
      <c r="CW316" s="96"/>
      <c r="CX316" s="96"/>
      <c r="CY316" s="96"/>
      <c r="CZ316" s="96"/>
      <c r="DA316" s="96"/>
      <c r="DB316" s="96"/>
      <c r="DC316" s="96"/>
      <c r="DD316" s="96"/>
      <c r="DE316" s="96"/>
      <c r="DF316" s="96"/>
      <c r="DG316" s="96"/>
      <c r="DH316" s="96"/>
      <c r="DI316" s="96"/>
      <c r="DJ316" s="96"/>
      <c r="DK316" s="96"/>
      <c r="DL316" s="96"/>
      <c r="DM316" s="96"/>
      <c r="DN316" s="96"/>
      <c r="DO316" s="96"/>
      <c r="DP316" s="96"/>
      <c r="DQ316" s="96"/>
      <c r="DR316" s="96"/>
      <c r="DS316" s="96"/>
      <c r="DT316" s="96"/>
      <c r="DU316" s="96"/>
      <c r="DV316" s="96"/>
      <c r="DW316" s="96"/>
      <c r="DX316" s="96"/>
      <c r="DY316" s="96"/>
      <c r="DZ316" s="96"/>
      <c r="EA316" s="96"/>
      <c r="EB316" s="96"/>
      <c r="EC316" s="96"/>
      <c r="ED316" s="96"/>
      <c r="EE316" s="96"/>
      <c r="EF316" s="96"/>
      <c r="EG316" s="96"/>
      <c r="EH316" s="96"/>
      <c r="EI316" s="96"/>
      <c r="EJ316" s="96"/>
      <c r="EK316" s="96"/>
      <c r="EL316" s="96"/>
      <c r="EM316" s="96"/>
      <c r="EN316" s="96"/>
      <c r="EO316" s="96"/>
      <c r="EP316" s="96"/>
      <c r="EQ316" s="96"/>
      <c r="ER316" s="96"/>
      <c r="ES316" s="96"/>
      <c r="ET316" s="96"/>
      <c r="EU316" s="96"/>
      <c r="EV316" s="96"/>
      <c r="EW316" s="96"/>
      <c r="EX316" s="96"/>
      <c r="EY316" s="96"/>
      <c r="EZ316" s="96"/>
      <c r="FA316" s="96"/>
      <c r="FB316" s="96"/>
      <c r="FC316" s="96"/>
      <c r="FD316" s="96"/>
      <c r="FE316" s="96"/>
      <c r="FF316" s="96"/>
    </row>
    <row r="317" spans="1:162" x14ac:dyDescent="0.25">
      <c r="A317" s="95"/>
      <c r="B317" s="98"/>
      <c r="C317" s="97"/>
      <c r="D317" s="97"/>
      <c r="E317" s="97"/>
      <c r="F317" s="97"/>
      <c r="G317" s="97"/>
      <c r="H317" s="97"/>
      <c r="I317" s="97"/>
      <c r="J317" s="97"/>
      <c r="K317" s="97"/>
      <c r="L317" s="97"/>
      <c r="M317" s="97"/>
      <c r="N317" s="98"/>
      <c r="O317" s="98"/>
      <c r="P317" s="97"/>
      <c r="Q317" s="97"/>
      <c r="R317" s="98"/>
      <c r="S317" s="97"/>
      <c r="T317" s="98"/>
      <c r="U317" s="98"/>
      <c r="V317" s="98"/>
      <c r="W317" s="160"/>
      <c r="X317" s="95"/>
      <c r="Y317" s="98"/>
      <c r="Z317" s="163"/>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c r="CJ317" s="96"/>
      <c r="CK317" s="96"/>
      <c r="CL317" s="96"/>
      <c r="CM317" s="96"/>
      <c r="CN317" s="96"/>
      <c r="CO317" s="96"/>
      <c r="CP317" s="96"/>
      <c r="CQ317" s="96"/>
      <c r="CR317" s="96"/>
      <c r="CS317" s="96"/>
      <c r="CT317" s="96"/>
      <c r="CU317" s="96"/>
      <c r="CV317" s="96"/>
      <c r="CW317" s="96"/>
      <c r="CX317" s="96"/>
      <c r="CY317" s="96"/>
      <c r="CZ317" s="96"/>
      <c r="DA317" s="96"/>
      <c r="DB317" s="96"/>
      <c r="DC317" s="96"/>
      <c r="DD317" s="96"/>
      <c r="DE317" s="96"/>
      <c r="DF317" s="96"/>
      <c r="DG317" s="96"/>
      <c r="DH317" s="96"/>
      <c r="DI317" s="96"/>
      <c r="DJ317" s="96"/>
      <c r="DK317" s="96"/>
      <c r="DL317" s="96"/>
      <c r="DM317" s="96"/>
      <c r="DN317" s="96"/>
      <c r="DO317" s="96"/>
      <c r="DP317" s="96"/>
      <c r="DQ317" s="96"/>
      <c r="DR317" s="96"/>
      <c r="DS317" s="96"/>
      <c r="DT317" s="96"/>
      <c r="DU317" s="96"/>
      <c r="DV317" s="96"/>
      <c r="DW317" s="96"/>
      <c r="DX317" s="96"/>
      <c r="DY317" s="96"/>
      <c r="DZ317" s="96"/>
      <c r="EA317" s="96"/>
      <c r="EB317" s="96"/>
      <c r="EC317" s="96"/>
      <c r="ED317" s="96"/>
      <c r="EE317" s="96"/>
      <c r="EF317" s="96"/>
      <c r="EG317" s="96"/>
      <c r="EH317" s="96"/>
      <c r="EI317" s="96"/>
      <c r="EJ317" s="96"/>
      <c r="EK317" s="96"/>
      <c r="EL317" s="96"/>
      <c r="EM317" s="96"/>
      <c r="EN317" s="96"/>
      <c r="EO317" s="96"/>
      <c r="EP317" s="96"/>
      <c r="EQ317" s="96"/>
      <c r="ER317" s="96"/>
      <c r="ES317" s="96"/>
      <c r="ET317" s="96"/>
      <c r="EU317" s="96"/>
      <c r="EV317" s="96"/>
      <c r="EW317" s="96"/>
      <c r="EX317" s="96"/>
      <c r="EY317" s="96"/>
      <c r="EZ317" s="96"/>
      <c r="FA317" s="96"/>
      <c r="FB317" s="96"/>
      <c r="FC317" s="96"/>
      <c r="FD317" s="96"/>
      <c r="FE317" s="96"/>
      <c r="FF317" s="96"/>
    </row>
    <row r="318" spans="1:162" x14ac:dyDescent="0.25">
      <c r="A318" s="95"/>
      <c r="B318" s="98"/>
      <c r="C318" s="97"/>
      <c r="D318" s="97"/>
      <c r="E318" s="97"/>
      <c r="F318" s="97"/>
      <c r="G318" s="97"/>
      <c r="H318" s="97"/>
      <c r="I318" s="97"/>
      <c r="J318" s="97"/>
      <c r="K318" s="97"/>
      <c r="L318" s="97"/>
      <c r="M318" s="97"/>
      <c r="N318" s="98"/>
      <c r="O318" s="98"/>
      <c r="P318" s="97"/>
      <c r="Q318" s="97"/>
      <c r="R318" s="98"/>
      <c r="S318" s="97"/>
      <c r="T318" s="98"/>
      <c r="U318" s="98"/>
      <c r="V318" s="98"/>
      <c r="W318" s="160"/>
      <c r="X318" s="95"/>
      <c r="Y318" s="98"/>
      <c r="Z318" s="163"/>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c r="CJ318" s="96"/>
      <c r="CK318" s="96"/>
      <c r="CL318" s="96"/>
      <c r="CM318" s="96"/>
      <c r="CN318" s="96"/>
      <c r="CO318" s="96"/>
      <c r="CP318" s="96"/>
      <c r="CQ318" s="96"/>
      <c r="CR318" s="96"/>
      <c r="CS318" s="96"/>
      <c r="CT318" s="96"/>
      <c r="CU318" s="96"/>
      <c r="CV318" s="96"/>
      <c r="CW318" s="96"/>
      <c r="CX318" s="96"/>
      <c r="CY318" s="96"/>
      <c r="CZ318" s="96"/>
      <c r="DA318" s="96"/>
      <c r="DB318" s="96"/>
      <c r="DC318" s="96"/>
      <c r="DD318" s="96"/>
      <c r="DE318" s="96"/>
      <c r="DF318" s="96"/>
      <c r="DG318" s="96"/>
      <c r="DH318" s="96"/>
      <c r="DI318" s="96"/>
      <c r="DJ318" s="96"/>
      <c r="DK318" s="96"/>
      <c r="DL318" s="96"/>
      <c r="DM318" s="96"/>
      <c r="DN318" s="96"/>
      <c r="DO318" s="96"/>
      <c r="DP318" s="96"/>
      <c r="DQ318" s="96"/>
      <c r="DR318" s="96"/>
      <c r="DS318" s="96"/>
      <c r="DT318" s="96"/>
      <c r="DU318" s="96"/>
      <c r="DV318" s="96"/>
      <c r="DW318" s="96"/>
      <c r="DX318" s="96"/>
      <c r="DY318" s="96"/>
      <c r="DZ318" s="96"/>
      <c r="EA318" s="96"/>
      <c r="EB318" s="96"/>
      <c r="EC318" s="96"/>
      <c r="ED318" s="96"/>
      <c r="EE318" s="96"/>
      <c r="EF318" s="96"/>
      <c r="EG318" s="96"/>
      <c r="EH318" s="96"/>
      <c r="EI318" s="96"/>
      <c r="EJ318" s="96"/>
      <c r="EK318" s="96"/>
      <c r="EL318" s="96"/>
      <c r="EM318" s="96"/>
      <c r="EN318" s="96"/>
      <c r="EO318" s="96"/>
      <c r="EP318" s="96"/>
      <c r="EQ318" s="96"/>
      <c r="ER318" s="96"/>
      <c r="ES318" s="96"/>
      <c r="ET318" s="96"/>
      <c r="EU318" s="96"/>
      <c r="EV318" s="96"/>
      <c r="EW318" s="96"/>
      <c r="EX318" s="96"/>
      <c r="EY318" s="96"/>
      <c r="EZ318" s="96"/>
      <c r="FA318" s="96"/>
      <c r="FB318" s="96"/>
      <c r="FC318" s="96"/>
      <c r="FD318" s="96"/>
      <c r="FE318" s="96"/>
      <c r="FF318" s="96"/>
    </row>
    <row r="319" spans="1:162" x14ac:dyDescent="0.25">
      <c r="A319" s="95"/>
      <c r="B319" s="98"/>
      <c r="C319" s="97"/>
      <c r="D319" s="97"/>
      <c r="E319" s="97"/>
      <c r="F319" s="97"/>
      <c r="G319" s="97"/>
      <c r="H319" s="97"/>
      <c r="I319" s="97"/>
      <c r="J319" s="97"/>
      <c r="K319" s="97"/>
      <c r="L319" s="97"/>
      <c r="M319" s="97"/>
      <c r="N319" s="98"/>
      <c r="O319" s="98"/>
      <c r="P319" s="97"/>
      <c r="Q319" s="97"/>
      <c r="R319" s="98"/>
      <c r="S319" s="97"/>
      <c r="T319" s="98"/>
      <c r="U319" s="98"/>
      <c r="V319" s="98"/>
      <c r="W319" s="160"/>
      <c r="X319" s="95"/>
      <c r="Y319" s="98"/>
      <c r="Z319" s="163"/>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c r="CJ319" s="96"/>
      <c r="CK319" s="96"/>
      <c r="CL319" s="96"/>
      <c r="CM319" s="96"/>
      <c r="CN319" s="96"/>
      <c r="CO319" s="96"/>
      <c r="CP319" s="96"/>
      <c r="CQ319" s="96"/>
      <c r="CR319" s="96"/>
      <c r="CS319" s="96"/>
      <c r="CT319" s="96"/>
      <c r="CU319" s="96"/>
      <c r="CV319" s="96"/>
      <c r="CW319" s="96"/>
      <c r="CX319" s="96"/>
      <c r="CY319" s="96"/>
      <c r="CZ319" s="96"/>
      <c r="DA319" s="96"/>
      <c r="DB319" s="96"/>
      <c r="DC319" s="96"/>
      <c r="DD319" s="96"/>
      <c r="DE319" s="96"/>
      <c r="DF319" s="96"/>
      <c r="DG319" s="96"/>
      <c r="DH319" s="96"/>
      <c r="DI319" s="96"/>
      <c r="DJ319" s="96"/>
      <c r="DK319" s="96"/>
      <c r="DL319" s="96"/>
      <c r="DM319" s="96"/>
      <c r="DN319" s="96"/>
      <c r="DO319" s="96"/>
      <c r="DP319" s="96"/>
      <c r="DQ319" s="96"/>
      <c r="DR319" s="96"/>
      <c r="DS319" s="96"/>
      <c r="DT319" s="96"/>
      <c r="DU319" s="96"/>
      <c r="DV319" s="96"/>
      <c r="DW319" s="96"/>
      <c r="DX319" s="96"/>
      <c r="DY319" s="96"/>
      <c r="DZ319" s="96"/>
      <c r="EA319" s="96"/>
      <c r="EB319" s="96"/>
      <c r="EC319" s="96"/>
      <c r="ED319" s="96"/>
      <c r="EE319" s="96"/>
      <c r="EF319" s="96"/>
      <c r="EG319" s="96"/>
      <c r="EH319" s="96"/>
      <c r="EI319" s="96"/>
      <c r="EJ319" s="96"/>
      <c r="EK319" s="96"/>
      <c r="EL319" s="96"/>
      <c r="EM319" s="96"/>
      <c r="EN319" s="96"/>
      <c r="EO319" s="96"/>
      <c r="EP319" s="96"/>
      <c r="EQ319" s="96"/>
      <c r="ER319" s="96"/>
      <c r="ES319" s="96"/>
      <c r="ET319" s="96"/>
      <c r="EU319" s="96"/>
      <c r="EV319" s="96"/>
      <c r="EW319" s="96"/>
      <c r="EX319" s="96"/>
      <c r="EY319" s="96"/>
      <c r="EZ319" s="96"/>
      <c r="FA319" s="96"/>
      <c r="FB319" s="96"/>
      <c r="FC319" s="96"/>
      <c r="FD319" s="96"/>
      <c r="FE319" s="96"/>
      <c r="FF319" s="96"/>
    </row>
    <row r="320" spans="1:162" x14ac:dyDescent="0.25">
      <c r="A320" s="95"/>
      <c r="B320" s="98"/>
      <c r="C320" s="97"/>
      <c r="D320" s="97"/>
      <c r="E320" s="97"/>
      <c r="F320" s="97"/>
      <c r="G320" s="97"/>
      <c r="H320" s="97"/>
      <c r="I320" s="97"/>
      <c r="J320" s="97"/>
      <c r="K320" s="97"/>
      <c r="L320" s="97"/>
      <c r="M320" s="97"/>
      <c r="N320" s="98"/>
      <c r="O320" s="98"/>
      <c r="P320" s="97"/>
      <c r="Q320" s="97"/>
      <c r="R320" s="98"/>
      <c r="S320" s="97"/>
      <c r="T320" s="98"/>
      <c r="U320" s="98"/>
      <c r="V320" s="98"/>
      <c r="W320" s="160"/>
      <c r="X320" s="95"/>
      <c r="Y320" s="98"/>
      <c r="Z320" s="163"/>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96"/>
      <c r="CM320" s="96"/>
      <c r="CN320" s="96"/>
      <c r="CO320" s="96"/>
      <c r="CP320" s="96"/>
      <c r="CQ320" s="96"/>
      <c r="CR320" s="96"/>
      <c r="CS320" s="96"/>
      <c r="CT320" s="96"/>
      <c r="CU320" s="96"/>
      <c r="CV320" s="96"/>
      <c r="CW320" s="96"/>
      <c r="CX320" s="96"/>
      <c r="CY320" s="96"/>
      <c r="CZ320" s="96"/>
      <c r="DA320" s="96"/>
      <c r="DB320" s="96"/>
      <c r="DC320" s="96"/>
      <c r="DD320" s="96"/>
      <c r="DE320" s="96"/>
      <c r="DF320" s="96"/>
      <c r="DG320" s="96"/>
      <c r="DH320" s="96"/>
      <c r="DI320" s="96"/>
      <c r="DJ320" s="96"/>
      <c r="DK320" s="96"/>
      <c r="DL320" s="96"/>
      <c r="DM320" s="96"/>
      <c r="DN320" s="96"/>
      <c r="DO320" s="96"/>
      <c r="DP320" s="96"/>
      <c r="DQ320" s="96"/>
      <c r="DR320" s="96"/>
      <c r="DS320" s="96"/>
      <c r="DT320" s="96"/>
      <c r="DU320" s="96"/>
      <c r="DV320" s="96"/>
      <c r="DW320" s="96"/>
      <c r="DX320" s="96"/>
      <c r="DY320" s="96"/>
      <c r="DZ320" s="96"/>
      <c r="EA320" s="96"/>
      <c r="EB320" s="96"/>
      <c r="EC320" s="96"/>
      <c r="ED320" s="96"/>
      <c r="EE320" s="96"/>
      <c r="EF320" s="96"/>
      <c r="EG320" s="96"/>
      <c r="EH320" s="96"/>
      <c r="EI320" s="96"/>
      <c r="EJ320" s="96"/>
      <c r="EK320" s="96"/>
      <c r="EL320" s="96"/>
      <c r="EM320" s="96"/>
      <c r="EN320" s="96"/>
      <c r="EO320" s="96"/>
      <c r="EP320" s="96"/>
      <c r="EQ320" s="96"/>
      <c r="ER320" s="96"/>
      <c r="ES320" s="96"/>
      <c r="ET320" s="96"/>
      <c r="EU320" s="96"/>
      <c r="EV320" s="96"/>
      <c r="EW320" s="96"/>
      <c r="EX320" s="96"/>
      <c r="EY320" s="96"/>
      <c r="EZ320" s="96"/>
      <c r="FA320" s="96"/>
      <c r="FB320" s="96"/>
      <c r="FC320" s="96"/>
      <c r="FD320" s="96"/>
      <c r="FE320" s="96"/>
      <c r="FF320" s="96"/>
    </row>
    <row r="321" spans="1:162" x14ac:dyDescent="0.25">
      <c r="A321" s="95"/>
      <c r="B321" s="98"/>
      <c r="C321" s="97"/>
      <c r="D321" s="97"/>
      <c r="E321" s="97"/>
      <c r="F321" s="97"/>
      <c r="G321" s="97"/>
      <c r="H321" s="97"/>
      <c r="I321" s="97"/>
      <c r="J321" s="97"/>
      <c r="K321" s="97"/>
      <c r="L321" s="97"/>
      <c r="M321" s="97"/>
      <c r="N321" s="98"/>
      <c r="O321" s="98"/>
      <c r="P321" s="97"/>
      <c r="Q321" s="97"/>
      <c r="R321" s="98"/>
      <c r="S321" s="97"/>
      <c r="T321" s="98"/>
      <c r="U321" s="98"/>
      <c r="V321" s="98"/>
      <c r="W321" s="160"/>
      <c r="X321" s="95"/>
      <c r="Y321" s="98"/>
      <c r="Z321" s="163"/>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6"/>
      <c r="DZ321" s="96"/>
      <c r="EA321" s="96"/>
      <c r="EB321" s="96"/>
      <c r="EC321" s="96"/>
      <c r="ED321" s="96"/>
      <c r="EE321" s="96"/>
      <c r="EF321" s="96"/>
      <c r="EG321" s="96"/>
      <c r="EH321" s="96"/>
      <c r="EI321" s="96"/>
      <c r="EJ321" s="96"/>
      <c r="EK321" s="96"/>
      <c r="EL321" s="96"/>
      <c r="EM321" s="96"/>
      <c r="EN321" s="96"/>
      <c r="EO321" s="96"/>
      <c r="EP321" s="96"/>
      <c r="EQ321" s="96"/>
      <c r="ER321" s="96"/>
      <c r="ES321" s="96"/>
      <c r="ET321" s="96"/>
      <c r="EU321" s="96"/>
      <c r="EV321" s="96"/>
      <c r="EW321" s="96"/>
      <c r="EX321" s="96"/>
      <c r="EY321" s="96"/>
      <c r="EZ321" s="96"/>
      <c r="FA321" s="96"/>
      <c r="FB321" s="96"/>
      <c r="FC321" s="96"/>
      <c r="FD321" s="96"/>
      <c r="FE321" s="96"/>
      <c r="FF321" s="96"/>
    </row>
    <row r="322" spans="1:162" x14ac:dyDescent="0.25">
      <c r="A322" s="95"/>
      <c r="B322" s="98"/>
      <c r="C322" s="97"/>
      <c r="D322" s="97"/>
      <c r="E322" s="97"/>
      <c r="F322" s="97"/>
      <c r="G322" s="97"/>
      <c r="H322" s="97"/>
      <c r="I322" s="97"/>
      <c r="J322" s="97"/>
      <c r="K322" s="97"/>
      <c r="L322" s="97"/>
      <c r="M322" s="97"/>
      <c r="N322" s="98"/>
      <c r="O322" s="98"/>
      <c r="P322" s="97"/>
      <c r="Q322" s="97"/>
      <c r="R322" s="98"/>
      <c r="S322" s="97"/>
      <c r="T322" s="98"/>
      <c r="U322" s="98"/>
      <c r="V322" s="98"/>
      <c r="W322" s="160"/>
      <c r="X322" s="95"/>
      <c r="Y322" s="98"/>
      <c r="Z322" s="163"/>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c r="CB322" s="96"/>
      <c r="CC322" s="96"/>
      <c r="CD322" s="96"/>
      <c r="CE322" s="96"/>
      <c r="CF322" s="96"/>
      <c r="CG322" s="96"/>
      <c r="CH322" s="96"/>
      <c r="CI322" s="96"/>
      <c r="CJ322" s="96"/>
      <c r="CK322" s="96"/>
      <c r="CL322" s="96"/>
      <c r="CM322" s="96"/>
      <c r="CN322" s="96"/>
      <c r="CO322" s="96"/>
      <c r="CP322" s="96"/>
      <c r="CQ322" s="96"/>
      <c r="CR322" s="96"/>
      <c r="CS322" s="96"/>
      <c r="CT322" s="96"/>
      <c r="CU322" s="96"/>
      <c r="CV322" s="96"/>
      <c r="CW322" s="96"/>
      <c r="CX322" s="96"/>
      <c r="CY322" s="96"/>
      <c r="CZ322" s="96"/>
      <c r="DA322" s="96"/>
      <c r="DB322" s="96"/>
      <c r="DC322" s="96"/>
      <c r="DD322" s="96"/>
      <c r="DE322" s="96"/>
      <c r="DF322" s="96"/>
      <c r="DG322" s="96"/>
      <c r="DH322" s="96"/>
      <c r="DI322" s="96"/>
      <c r="DJ322" s="96"/>
      <c r="DK322" s="96"/>
      <c r="DL322" s="96"/>
      <c r="DM322" s="96"/>
      <c r="DN322" s="96"/>
      <c r="DO322" s="96"/>
      <c r="DP322" s="96"/>
      <c r="DQ322" s="96"/>
      <c r="DR322" s="96"/>
      <c r="DS322" s="96"/>
      <c r="DT322" s="96"/>
      <c r="DU322" s="96"/>
      <c r="DV322" s="96"/>
      <c r="DW322" s="96"/>
      <c r="DX322" s="96"/>
      <c r="DY322" s="96"/>
      <c r="DZ322" s="96"/>
      <c r="EA322" s="96"/>
      <c r="EB322" s="96"/>
      <c r="EC322" s="96"/>
      <c r="ED322" s="96"/>
      <c r="EE322" s="96"/>
      <c r="EF322" s="96"/>
      <c r="EG322" s="96"/>
      <c r="EH322" s="96"/>
      <c r="EI322" s="96"/>
      <c r="EJ322" s="96"/>
      <c r="EK322" s="96"/>
      <c r="EL322" s="96"/>
      <c r="EM322" s="96"/>
      <c r="EN322" s="96"/>
      <c r="EO322" s="96"/>
      <c r="EP322" s="96"/>
      <c r="EQ322" s="96"/>
      <c r="ER322" s="96"/>
      <c r="ES322" s="96"/>
      <c r="ET322" s="96"/>
      <c r="EU322" s="96"/>
      <c r="EV322" s="96"/>
      <c r="EW322" s="96"/>
      <c r="EX322" s="96"/>
      <c r="EY322" s="96"/>
      <c r="EZ322" s="96"/>
      <c r="FA322" s="96"/>
      <c r="FB322" s="96"/>
      <c r="FC322" s="96"/>
      <c r="FD322" s="96"/>
      <c r="FE322" s="96"/>
      <c r="FF322" s="96"/>
    </row>
    <row r="323" spans="1:162" x14ac:dyDescent="0.25">
      <c r="A323" s="95"/>
      <c r="B323" s="98"/>
      <c r="C323" s="97"/>
      <c r="D323" s="97"/>
      <c r="E323" s="97"/>
      <c r="F323" s="97"/>
      <c r="G323" s="97"/>
      <c r="H323" s="97"/>
      <c r="I323" s="97"/>
      <c r="J323" s="97"/>
      <c r="K323" s="97"/>
      <c r="L323" s="97"/>
      <c r="M323" s="97"/>
      <c r="N323" s="98"/>
      <c r="O323" s="98"/>
      <c r="P323" s="97"/>
      <c r="Q323" s="97"/>
      <c r="R323" s="98"/>
      <c r="S323" s="97"/>
      <c r="T323" s="98"/>
      <c r="U323" s="98"/>
      <c r="V323" s="98"/>
      <c r="W323" s="160"/>
      <c r="X323" s="95"/>
      <c r="Y323" s="98"/>
      <c r="Z323" s="163"/>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c r="CJ323" s="96"/>
      <c r="CK323" s="96"/>
      <c r="CL323" s="96"/>
      <c r="CM323" s="96"/>
      <c r="CN323" s="96"/>
      <c r="CO323" s="96"/>
      <c r="CP323" s="96"/>
      <c r="CQ323" s="96"/>
      <c r="CR323" s="96"/>
      <c r="CS323" s="96"/>
      <c r="CT323" s="96"/>
      <c r="CU323" s="96"/>
      <c r="CV323" s="96"/>
      <c r="CW323" s="96"/>
      <c r="CX323" s="96"/>
      <c r="CY323" s="96"/>
      <c r="CZ323" s="96"/>
      <c r="DA323" s="96"/>
      <c r="DB323" s="96"/>
      <c r="DC323" s="96"/>
      <c r="DD323" s="96"/>
      <c r="DE323" s="96"/>
      <c r="DF323" s="96"/>
      <c r="DG323" s="96"/>
      <c r="DH323" s="96"/>
      <c r="DI323" s="96"/>
      <c r="DJ323" s="96"/>
      <c r="DK323" s="96"/>
      <c r="DL323" s="96"/>
      <c r="DM323" s="96"/>
      <c r="DN323" s="96"/>
      <c r="DO323" s="96"/>
      <c r="DP323" s="96"/>
      <c r="DQ323" s="96"/>
      <c r="DR323" s="96"/>
      <c r="DS323" s="96"/>
      <c r="DT323" s="96"/>
      <c r="DU323" s="96"/>
      <c r="DV323" s="96"/>
      <c r="DW323" s="96"/>
      <c r="DX323" s="96"/>
      <c r="DY323" s="96"/>
      <c r="DZ323" s="96"/>
      <c r="EA323" s="96"/>
      <c r="EB323" s="96"/>
      <c r="EC323" s="96"/>
      <c r="ED323" s="96"/>
      <c r="EE323" s="96"/>
      <c r="EF323" s="96"/>
      <c r="EG323" s="96"/>
      <c r="EH323" s="96"/>
      <c r="EI323" s="96"/>
      <c r="EJ323" s="96"/>
      <c r="EK323" s="96"/>
      <c r="EL323" s="96"/>
      <c r="EM323" s="96"/>
      <c r="EN323" s="96"/>
      <c r="EO323" s="96"/>
      <c r="EP323" s="96"/>
      <c r="EQ323" s="96"/>
      <c r="ER323" s="96"/>
      <c r="ES323" s="96"/>
      <c r="ET323" s="96"/>
      <c r="EU323" s="96"/>
      <c r="EV323" s="96"/>
      <c r="EW323" s="96"/>
      <c r="EX323" s="96"/>
      <c r="EY323" s="96"/>
      <c r="EZ323" s="96"/>
      <c r="FA323" s="96"/>
      <c r="FB323" s="96"/>
      <c r="FC323" s="96"/>
      <c r="FD323" s="96"/>
      <c r="FE323" s="96"/>
      <c r="FF323" s="96"/>
    </row>
    <row r="324" spans="1:162" x14ac:dyDescent="0.25">
      <c r="A324" s="95"/>
      <c r="B324" s="98"/>
      <c r="C324" s="97"/>
      <c r="D324" s="97"/>
      <c r="E324" s="97"/>
      <c r="F324" s="97"/>
      <c r="G324" s="97"/>
      <c r="H324" s="97"/>
      <c r="I324" s="97"/>
      <c r="J324" s="97"/>
      <c r="K324" s="97"/>
      <c r="L324" s="97"/>
      <c r="M324" s="97"/>
      <c r="N324" s="98"/>
      <c r="O324" s="98"/>
      <c r="P324" s="97"/>
      <c r="Q324" s="97"/>
      <c r="R324" s="98"/>
      <c r="S324" s="97"/>
      <c r="T324" s="98"/>
      <c r="U324" s="98"/>
      <c r="V324" s="98"/>
      <c r="W324" s="160"/>
      <c r="X324" s="95"/>
      <c r="Y324" s="98"/>
      <c r="Z324" s="163"/>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96"/>
      <c r="CM324" s="96"/>
      <c r="CN324" s="96"/>
      <c r="CO324" s="96"/>
      <c r="CP324" s="96"/>
      <c r="CQ324" s="96"/>
      <c r="CR324" s="96"/>
      <c r="CS324" s="96"/>
      <c r="CT324" s="96"/>
      <c r="CU324" s="96"/>
      <c r="CV324" s="96"/>
      <c r="CW324" s="96"/>
      <c r="CX324" s="96"/>
      <c r="CY324" s="96"/>
      <c r="CZ324" s="96"/>
      <c r="DA324" s="96"/>
      <c r="DB324" s="96"/>
      <c r="DC324" s="96"/>
      <c r="DD324" s="96"/>
      <c r="DE324" s="96"/>
      <c r="DF324" s="96"/>
      <c r="DG324" s="96"/>
      <c r="DH324" s="96"/>
      <c r="DI324" s="96"/>
      <c r="DJ324" s="96"/>
      <c r="DK324" s="96"/>
      <c r="DL324" s="96"/>
      <c r="DM324" s="96"/>
      <c r="DN324" s="96"/>
      <c r="DO324" s="96"/>
      <c r="DP324" s="96"/>
      <c r="DQ324" s="96"/>
      <c r="DR324" s="96"/>
      <c r="DS324" s="96"/>
      <c r="DT324" s="96"/>
      <c r="DU324" s="96"/>
      <c r="DV324" s="96"/>
      <c r="DW324" s="96"/>
      <c r="DX324" s="96"/>
      <c r="DY324" s="96"/>
      <c r="DZ324" s="96"/>
      <c r="EA324" s="96"/>
      <c r="EB324" s="96"/>
      <c r="EC324" s="96"/>
      <c r="ED324" s="96"/>
      <c r="EE324" s="96"/>
      <c r="EF324" s="96"/>
      <c r="EG324" s="96"/>
      <c r="EH324" s="96"/>
      <c r="EI324" s="96"/>
      <c r="EJ324" s="96"/>
      <c r="EK324" s="96"/>
      <c r="EL324" s="96"/>
      <c r="EM324" s="96"/>
      <c r="EN324" s="96"/>
      <c r="EO324" s="96"/>
      <c r="EP324" s="96"/>
      <c r="EQ324" s="96"/>
      <c r="ER324" s="96"/>
      <c r="ES324" s="96"/>
      <c r="ET324" s="96"/>
      <c r="EU324" s="96"/>
      <c r="EV324" s="96"/>
      <c r="EW324" s="96"/>
      <c r="EX324" s="96"/>
      <c r="EY324" s="96"/>
      <c r="EZ324" s="96"/>
      <c r="FA324" s="96"/>
      <c r="FB324" s="96"/>
      <c r="FC324" s="96"/>
      <c r="FD324" s="96"/>
      <c r="FE324" s="96"/>
      <c r="FF324" s="96"/>
    </row>
    <row r="325" spans="1:162" x14ac:dyDescent="0.25">
      <c r="A325" s="95"/>
      <c r="B325" s="98"/>
      <c r="C325" s="97"/>
      <c r="D325" s="97"/>
      <c r="E325" s="97"/>
      <c r="F325" s="97"/>
      <c r="G325" s="97"/>
      <c r="H325" s="97"/>
      <c r="I325" s="97"/>
      <c r="J325" s="97"/>
      <c r="K325" s="97"/>
      <c r="L325" s="97"/>
      <c r="M325" s="97"/>
      <c r="N325" s="98"/>
      <c r="O325" s="98"/>
      <c r="P325" s="97"/>
      <c r="Q325" s="97"/>
      <c r="R325" s="98"/>
      <c r="S325" s="97"/>
      <c r="T325" s="98"/>
      <c r="U325" s="98"/>
      <c r="V325" s="98"/>
      <c r="W325" s="160"/>
      <c r="X325" s="95"/>
      <c r="Y325" s="98"/>
      <c r="Z325" s="163"/>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c r="CB325" s="96"/>
      <c r="CC325" s="96"/>
      <c r="CD325" s="96"/>
      <c r="CE325" s="96"/>
      <c r="CF325" s="96"/>
      <c r="CG325" s="96"/>
      <c r="CH325" s="96"/>
      <c r="CI325" s="96"/>
      <c r="CJ325" s="96"/>
      <c r="CK325" s="96"/>
      <c r="CL325" s="96"/>
      <c r="CM325" s="96"/>
      <c r="CN325" s="96"/>
      <c r="CO325" s="96"/>
      <c r="CP325" s="96"/>
      <c r="CQ325" s="96"/>
      <c r="CR325" s="96"/>
      <c r="CS325" s="96"/>
      <c r="CT325" s="96"/>
      <c r="CU325" s="96"/>
      <c r="CV325" s="96"/>
      <c r="CW325" s="96"/>
      <c r="CX325" s="96"/>
      <c r="CY325" s="96"/>
      <c r="CZ325" s="96"/>
      <c r="DA325" s="96"/>
      <c r="DB325" s="96"/>
      <c r="DC325" s="96"/>
      <c r="DD325" s="96"/>
      <c r="DE325" s="96"/>
      <c r="DF325" s="96"/>
      <c r="DG325" s="96"/>
      <c r="DH325" s="96"/>
      <c r="DI325" s="96"/>
      <c r="DJ325" s="96"/>
      <c r="DK325" s="96"/>
      <c r="DL325" s="96"/>
      <c r="DM325" s="96"/>
      <c r="DN325" s="96"/>
      <c r="DO325" s="96"/>
      <c r="DP325" s="96"/>
      <c r="DQ325" s="96"/>
      <c r="DR325" s="96"/>
      <c r="DS325" s="96"/>
      <c r="DT325" s="96"/>
      <c r="DU325" s="96"/>
      <c r="DV325" s="96"/>
      <c r="DW325" s="96"/>
      <c r="DX325" s="96"/>
      <c r="DY325" s="96"/>
      <c r="DZ325" s="96"/>
      <c r="EA325" s="96"/>
      <c r="EB325" s="96"/>
      <c r="EC325" s="96"/>
      <c r="ED325" s="96"/>
      <c r="EE325" s="96"/>
      <c r="EF325" s="96"/>
      <c r="EG325" s="96"/>
      <c r="EH325" s="96"/>
      <c r="EI325" s="96"/>
      <c r="EJ325" s="96"/>
      <c r="EK325" s="96"/>
      <c r="EL325" s="96"/>
      <c r="EM325" s="96"/>
      <c r="EN325" s="96"/>
      <c r="EO325" s="96"/>
      <c r="EP325" s="96"/>
      <c r="EQ325" s="96"/>
      <c r="ER325" s="96"/>
      <c r="ES325" s="96"/>
      <c r="ET325" s="96"/>
      <c r="EU325" s="96"/>
      <c r="EV325" s="96"/>
      <c r="EW325" s="96"/>
      <c r="EX325" s="96"/>
      <c r="EY325" s="96"/>
      <c r="EZ325" s="96"/>
      <c r="FA325" s="96"/>
      <c r="FB325" s="96"/>
      <c r="FC325" s="96"/>
      <c r="FD325" s="96"/>
      <c r="FE325" s="96"/>
      <c r="FF325" s="96"/>
    </row>
    <row r="326" spans="1:162" x14ac:dyDescent="0.25">
      <c r="A326" s="95"/>
      <c r="B326" s="98"/>
      <c r="C326" s="97"/>
      <c r="D326" s="97"/>
      <c r="E326" s="97"/>
      <c r="F326" s="97"/>
      <c r="G326" s="97"/>
      <c r="H326" s="97"/>
      <c r="I326" s="97"/>
      <c r="J326" s="97"/>
      <c r="K326" s="97"/>
      <c r="L326" s="97"/>
      <c r="M326" s="97"/>
      <c r="N326" s="98"/>
      <c r="O326" s="98"/>
      <c r="P326" s="97"/>
      <c r="Q326" s="97"/>
      <c r="R326" s="98"/>
      <c r="S326" s="97"/>
      <c r="T326" s="98"/>
      <c r="U326" s="98"/>
      <c r="V326" s="98"/>
      <c r="W326" s="160"/>
      <c r="X326" s="95"/>
      <c r="Y326" s="98"/>
      <c r="Z326" s="163"/>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c r="CJ326" s="96"/>
      <c r="CK326" s="96"/>
      <c r="CL326" s="96"/>
      <c r="CM326" s="96"/>
      <c r="CN326" s="96"/>
      <c r="CO326" s="96"/>
      <c r="CP326" s="96"/>
      <c r="CQ326" s="96"/>
      <c r="CR326" s="96"/>
      <c r="CS326" s="96"/>
      <c r="CT326" s="96"/>
      <c r="CU326" s="96"/>
      <c r="CV326" s="96"/>
      <c r="CW326" s="96"/>
      <c r="CX326" s="96"/>
      <c r="CY326" s="96"/>
      <c r="CZ326" s="96"/>
      <c r="DA326" s="96"/>
      <c r="DB326" s="96"/>
      <c r="DC326" s="96"/>
      <c r="DD326" s="96"/>
      <c r="DE326" s="96"/>
      <c r="DF326" s="96"/>
      <c r="DG326" s="96"/>
      <c r="DH326" s="96"/>
      <c r="DI326" s="96"/>
      <c r="DJ326" s="96"/>
      <c r="DK326" s="96"/>
      <c r="DL326" s="96"/>
      <c r="DM326" s="96"/>
      <c r="DN326" s="96"/>
      <c r="DO326" s="96"/>
      <c r="DP326" s="96"/>
      <c r="DQ326" s="96"/>
      <c r="DR326" s="96"/>
      <c r="DS326" s="96"/>
      <c r="DT326" s="96"/>
      <c r="DU326" s="96"/>
      <c r="DV326" s="96"/>
      <c r="DW326" s="96"/>
      <c r="DX326" s="96"/>
      <c r="DY326" s="96"/>
      <c r="DZ326" s="96"/>
      <c r="EA326" s="96"/>
      <c r="EB326" s="96"/>
      <c r="EC326" s="96"/>
      <c r="ED326" s="96"/>
      <c r="EE326" s="96"/>
      <c r="EF326" s="96"/>
      <c r="EG326" s="96"/>
      <c r="EH326" s="96"/>
      <c r="EI326" s="96"/>
      <c r="EJ326" s="96"/>
      <c r="EK326" s="96"/>
      <c r="EL326" s="96"/>
      <c r="EM326" s="96"/>
      <c r="EN326" s="96"/>
      <c r="EO326" s="96"/>
      <c r="EP326" s="96"/>
      <c r="EQ326" s="96"/>
      <c r="ER326" s="96"/>
      <c r="ES326" s="96"/>
      <c r="ET326" s="96"/>
      <c r="EU326" s="96"/>
      <c r="EV326" s="96"/>
      <c r="EW326" s="96"/>
      <c r="EX326" s="96"/>
      <c r="EY326" s="96"/>
      <c r="EZ326" s="96"/>
      <c r="FA326" s="96"/>
      <c r="FB326" s="96"/>
      <c r="FC326" s="96"/>
      <c r="FD326" s="96"/>
      <c r="FE326" s="96"/>
      <c r="FF326" s="96"/>
    </row>
    <row r="327" spans="1:162" x14ac:dyDescent="0.25">
      <c r="A327" s="95"/>
      <c r="B327" s="98"/>
      <c r="C327" s="97"/>
      <c r="D327" s="97"/>
      <c r="E327" s="97"/>
      <c r="F327" s="97"/>
      <c r="G327" s="97"/>
      <c r="H327" s="97"/>
      <c r="I327" s="97"/>
      <c r="J327" s="97"/>
      <c r="K327" s="97"/>
      <c r="L327" s="97"/>
      <c r="M327" s="97"/>
      <c r="N327" s="98"/>
      <c r="O327" s="98"/>
      <c r="P327" s="97"/>
      <c r="Q327" s="97"/>
      <c r="R327" s="98"/>
      <c r="S327" s="97"/>
      <c r="T327" s="98"/>
      <c r="U327" s="98"/>
      <c r="V327" s="98"/>
      <c r="W327" s="160"/>
      <c r="X327" s="95"/>
      <c r="Y327" s="98"/>
      <c r="Z327" s="163"/>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c r="CO327" s="96"/>
      <c r="CP327" s="96"/>
      <c r="CQ327" s="96"/>
      <c r="CR327" s="96"/>
      <c r="CS327" s="96"/>
      <c r="CT327" s="96"/>
      <c r="CU327" s="96"/>
      <c r="CV327" s="96"/>
      <c r="CW327" s="96"/>
      <c r="CX327" s="96"/>
      <c r="CY327" s="96"/>
      <c r="CZ327" s="96"/>
      <c r="DA327" s="96"/>
      <c r="DB327" s="96"/>
      <c r="DC327" s="96"/>
      <c r="DD327" s="96"/>
      <c r="DE327" s="96"/>
      <c r="DF327" s="96"/>
      <c r="DG327" s="96"/>
      <c r="DH327" s="96"/>
      <c r="DI327" s="96"/>
      <c r="DJ327" s="96"/>
      <c r="DK327" s="96"/>
      <c r="DL327" s="96"/>
      <c r="DM327" s="96"/>
      <c r="DN327" s="96"/>
      <c r="DO327" s="96"/>
      <c r="DP327" s="96"/>
      <c r="DQ327" s="96"/>
      <c r="DR327" s="96"/>
      <c r="DS327" s="96"/>
      <c r="DT327" s="96"/>
      <c r="DU327" s="96"/>
      <c r="DV327" s="96"/>
      <c r="DW327" s="96"/>
      <c r="DX327" s="96"/>
      <c r="DY327" s="96"/>
      <c r="DZ327" s="96"/>
      <c r="EA327" s="96"/>
      <c r="EB327" s="96"/>
      <c r="EC327" s="96"/>
      <c r="ED327" s="96"/>
      <c r="EE327" s="96"/>
      <c r="EF327" s="96"/>
      <c r="EG327" s="96"/>
      <c r="EH327" s="96"/>
      <c r="EI327" s="96"/>
      <c r="EJ327" s="96"/>
      <c r="EK327" s="96"/>
      <c r="EL327" s="96"/>
      <c r="EM327" s="96"/>
      <c r="EN327" s="96"/>
      <c r="EO327" s="96"/>
      <c r="EP327" s="96"/>
      <c r="EQ327" s="96"/>
      <c r="ER327" s="96"/>
      <c r="ES327" s="96"/>
      <c r="ET327" s="96"/>
      <c r="EU327" s="96"/>
      <c r="EV327" s="96"/>
      <c r="EW327" s="96"/>
      <c r="EX327" s="96"/>
      <c r="EY327" s="96"/>
      <c r="EZ327" s="96"/>
      <c r="FA327" s="96"/>
      <c r="FB327" s="96"/>
      <c r="FC327" s="96"/>
      <c r="FD327" s="96"/>
      <c r="FE327" s="96"/>
      <c r="FF327" s="96"/>
    </row>
    <row r="328" spans="1:162" x14ac:dyDescent="0.25">
      <c r="A328" s="95"/>
      <c r="B328" s="98"/>
      <c r="C328" s="97"/>
      <c r="D328" s="97"/>
      <c r="E328" s="97"/>
      <c r="F328" s="97"/>
      <c r="G328" s="97"/>
      <c r="H328" s="97"/>
      <c r="I328" s="97"/>
      <c r="J328" s="97"/>
      <c r="K328" s="97"/>
      <c r="L328" s="97"/>
      <c r="M328" s="97"/>
      <c r="N328" s="98"/>
      <c r="O328" s="98"/>
      <c r="P328" s="97"/>
      <c r="Q328" s="97"/>
      <c r="R328" s="98"/>
      <c r="S328" s="97"/>
      <c r="T328" s="98"/>
      <c r="U328" s="98"/>
      <c r="V328" s="98"/>
      <c r="W328" s="160"/>
      <c r="X328" s="95"/>
      <c r="Y328" s="98"/>
      <c r="Z328" s="163"/>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c r="DH328" s="96"/>
      <c r="DI328" s="96"/>
      <c r="DJ328" s="96"/>
      <c r="DK328" s="96"/>
      <c r="DL328" s="96"/>
      <c r="DM328" s="96"/>
      <c r="DN328" s="96"/>
      <c r="DO328" s="96"/>
      <c r="DP328" s="96"/>
      <c r="DQ328" s="96"/>
      <c r="DR328" s="96"/>
      <c r="DS328" s="96"/>
      <c r="DT328" s="96"/>
      <c r="DU328" s="96"/>
      <c r="DV328" s="96"/>
      <c r="DW328" s="96"/>
      <c r="DX328" s="96"/>
      <c r="DY328" s="96"/>
      <c r="DZ328" s="96"/>
      <c r="EA328" s="96"/>
      <c r="EB328" s="96"/>
      <c r="EC328" s="96"/>
      <c r="ED328" s="96"/>
      <c r="EE328" s="96"/>
      <c r="EF328" s="96"/>
      <c r="EG328" s="96"/>
      <c r="EH328" s="96"/>
      <c r="EI328" s="96"/>
      <c r="EJ328" s="96"/>
      <c r="EK328" s="96"/>
      <c r="EL328" s="96"/>
      <c r="EM328" s="96"/>
      <c r="EN328" s="96"/>
      <c r="EO328" s="96"/>
      <c r="EP328" s="96"/>
      <c r="EQ328" s="96"/>
      <c r="ER328" s="96"/>
      <c r="ES328" s="96"/>
      <c r="ET328" s="96"/>
      <c r="EU328" s="96"/>
      <c r="EV328" s="96"/>
      <c r="EW328" s="96"/>
      <c r="EX328" s="96"/>
      <c r="EY328" s="96"/>
      <c r="EZ328" s="96"/>
      <c r="FA328" s="96"/>
      <c r="FB328" s="96"/>
      <c r="FC328" s="96"/>
      <c r="FD328" s="96"/>
      <c r="FE328" s="96"/>
      <c r="FF328" s="96"/>
    </row>
    <row r="329" spans="1:162" x14ac:dyDescent="0.25">
      <c r="A329" s="95"/>
      <c r="B329" s="98"/>
      <c r="C329" s="97"/>
      <c r="D329" s="97"/>
      <c r="E329" s="97"/>
      <c r="F329" s="97"/>
      <c r="G329" s="97"/>
      <c r="H329" s="97"/>
      <c r="I329" s="97"/>
      <c r="J329" s="97"/>
      <c r="K329" s="97"/>
      <c r="L329" s="97"/>
      <c r="M329" s="97"/>
      <c r="N329" s="98"/>
      <c r="O329" s="98"/>
      <c r="P329" s="97"/>
      <c r="Q329" s="97"/>
      <c r="R329" s="98"/>
      <c r="S329" s="97"/>
      <c r="T329" s="98"/>
      <c r="U329" s="98"/>
      <c r="V329" s="98"/>
      <c r="W329" s="160"/>
      <c r="X329" s="95"/>
      <c r="Y329" s="98"/>
      <c r="Z329" s="163"/>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c r="CJ329" s="96"/>
      <c r="CK329" s="96"/>
      <c r="CL329" s="96"/>
      <c r="CM329" s="96"/>
      <c r="CN329" s="96"/>
      <c r="CO329" s="96"/>
      <c r="CP329" s="96"/>
      <c r="CQ329" s="96"/>
      <c r="CR329" s="96"/>
      <c r="CS329" s="96"/>
      <c r="CT329" s="96"/>
      <c r="CU329" s="96"/>
      <c r="CV329" s="96"/>
      <c r="CW329" s="96"/>
      <c r="CX329" s="96"/>
      <c r="CY329" s="96"/>
      <c r="CZ329" s="96"/>
      <c r="DA329" s="96"/>
      <c r="DB329" s="96"/>
      <c r="DC329" s="96"/>
      <c r="DD329" s="96"/>
      <c r="DE329" s="96"/>
      <c r="DF329" s="96"/>
      <c r="DG329" s="96"/>
      <c r="DH329" s="96"/>
      <c r="DI329" s="96"/>
      <c r="DJ329" s="96"/>
      <c r="DK329" s="96"/>
      <c r="DL329" s="96"/>
      <c r="DM329" s="96"/>
      <c r="DN329" s="96"/>
      <c r="DO329" s="96"/>
      <c r="DP329" s="96"/>
      <c r="DQ329" s="96"/>
      <c r="DR329" s="96"/>
      <c r="DS329" s="96"/>
      <c r="DT329" s="96"/>
      <c r="DU329" s="96"/>
      <c r="DV329" s="96"/>
      <c r="DW329" s="96"/>
      <c r="DX329" s="96"/>
      <c r="DY329" s="96"/>
      <c r="DZ329" s="96"/>
      <c r="EA329" s="96"/>
      <c r="EB329" s="96"/>
      <c r="EC329" s="96"/>
      <c r="ED329" s="96"/>
      <c r="EE329" s="96"/>
      <c r="EF329" s="96"/>
      <c r="EG329" s="96"/>
      <c r="EH329" s="96"/>
      <c r="EI329" s="96"/>
      <c r="EJ329" s="96"/>
      <c r="EK329" s="96"/>
      <c r="EL329" s="96"/>
      <c r="EM329" s="96"/>
      <c r="EN329" s="96"/>
      <c r="EO329" s="96"/>
      <c r="EP329" s="96"/>
      <c r="EQ329" s="96"/>
      <c r="ER329" s="96"/>
      <c r="ES329" s="96"/>
      <c r="ET329" s="96"/>
      <c r="EU329" s="96"/>
      <c r="EV329" s="96"/>
      <c r="EW329" s="96"/>
      <c r="EX329" s="96"/>
      <c r="EY329" s="96"/>
      <c r="EZ329" s="96"/>
      <c r="FA329" s="96"/>
      <c r="FB329" s="96"/>
      <c r="FC329" s="96"/>
      <c r="FD329" s="96"/>
      <c r="FE329" s="96"/>
      <c r="FF329" s="96"/>
    </row>
    <row r="330" spans="1:162" x14ac:dyDescent="0.25">
      <c r="A330" s="95"/>
      <c r="B330" s="98"/>
      <c r="C330" s="97"/>
      <c r="D330" s="97"/>
      <c r="E330" s="97"/>
      <c r="F330" s="97"/>
      <c r="G330" s="97"/>
      <c r="H330" s="97"/>
      <c r="I330" s="97"/>
      <c r="J330" s="97"/>
      <c r="K330" s="97"/>
      <c r="L330" s="97"/>
      <c r="M330" s="97"/>
      <c r="N330" s="98"/>
      <c r="O330" s="98"/>
      <c r="P330" s="97"/>
      <c r="Q330" s="97"/>
      <c r="R330" s="98"/>
      <c r="S330" s="97"/>
      <c r="T330" s="98"/>
      <c r="U330" s="98"/>
      <c r="V330" s="98"/>
      <c r="W330" s="160"/>
      <c r="X330" s="95"/>
      <c r="Y330" s="98"/>
      <c r="Z330" s="163"/>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c r="CO330" s="96"/>
      <c r="CP330" s="96"/>
      <c r="CQ330" s="96"/>
      <c r="CR330" s="96"/>
      <c r="CS330" s="96"/>
      <c r="CT330" s="96"/>
      <c r="CU330" s="96"/>
      <c r="CV330" s="96"/>
      <c r="CW330" s="96"/>
      <c r="CX330" s="96"/>
      <c r="CY330" s="96"/>
      <c r="CZ330" s="96"/>
      <c r="DA330" s="96"/>
      <c r="DB330" s="96"/>
      <c r="DC330" s="96"/>
      <c r="DD330" s="96"/>
      <c r="DE330" s="96"/>
      <c r="DF330" s="96"/>
      <c r="DG330" s="96"/>
      <c r="DH330" s="96"/>
      <c r="DI330" s="96"/>
      <c r="DJ330" s="96"/>
      <c r="DK330" s="96"/>
      <c r="DL330" s="96"/>
      <c r="DM330" s="96"/>
      <c r="DN330" s="96"/>
      <c r="DO330" s="96"/>
      <c r="DP330" s="96"/>
      <c r="DQ330" s="96"/>
      <c r="DR330" s="96"/>
      <c r="DS330" s="96"/>
      <c r="DT330" s="96"/>
      <c r="DU330" s="96"/>
      <c r="DV330" s="96"/>
      <c r="DW330" s="96"/>
      <c r="DX330" s="96"/>
      <c r="DY330" s="96"/>
      <c r="DZ330" s="96"/>
      <c r="EA330" s="96"/>
      <c r="EB330" s="96"/>
      <c r="EC330" s="96"/>
      <c r="ED330" s="96"/>
      <c r="EE330" s="96"/>
      <c r="EF330" s="96"/>
      <c r="EG330" s="96"/>
      <c r="EH330" s="96"/>
      <c r="EI330" s="96"/>
      <c r="EJ330" s="96"/>
      <c r="EK330" s="96"/>
      <c r="EL330" s="96"/>
      <c r="EM330" s="96"/>
      <c r="EN330" s="96"/>
      <c r="EO330" s="96"/>
      <c r="EP330" s="96"/>
      <c r="EQ330" s="96"/>
      <c r="ER330" s="96"/>
      <c r="ES330" s="96"/>
      <c r="ET330" s="96"/>
      <c r="EU330" s="96"/>
      <c r="EV330" s="96"/>
      <c r="EW330" s="96"/>
      <c r="EX330" s="96"/>
      <c r="EY330" s="96"/>
      <c r="EZ330" s="96"/>
      <c r="FA330" s="96"/>
      <c r="FB330" s="96"/>
      <c r="FC330" s="96"/>
      <c r="FD330" s="96"/>
      <c r="FE330" s="96"/>
      <c r="FF330" s="96"/>
    </row>
    <row r="331" spans="1:162" x14ac:dyDescent="0.25">
      <c r="A331" s="95"/>
      <c r="B331" s="98"/>
      <c r="C331" s="97"/>
      <c r="D331" s="97"/>
      <c r="E331" s="97"/>
      <c r="F331" s="97"/>
      <c r="G331" s="97"/>
      <c r="H331" s="97"/>
      <c r="I331" s="97"/>
      <c r="J331" s="97"/>
      <c r="K331" s="97"/>
      <c r="L331" s="97"/>
      <c r="M331" s="97"/>
      <c r="N331" s="98"/>
      <c r="O331" s="98"/>
      <c r="P331" s="97"/>
      <c r="Q331" s="97"/>
      <c r="R331" s="98"/>
      <c r="S331" s="97"/>
      <c r="T331" s="98"/>
      <c r="U331" s="98"/>
      <c r="V331" s="98"/>
      <c r="W331" s="160"/>
      <c r="X331" s="95"/>
      <c r="Y331" s="98"/>
      <c r="Z331" s="163"/>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c r="CO331" s="96"/>
      <c r="CP331" s="96"/>
      <c r="CQ331" s="96"/>
      <c r="CR331" s="96"/>
      <c r="CS331" s="96"/>
      <c r="CT331" s="96"/>
      <c r="CU331" s="96"/>
      <c r="CV331" s="96"/>
      <c r="CW331" s="96"/>
      <c r="CX331" s="96"/>
      <c r="CY331" s="96"/>
      <c r="CZ331" s="96"/>
      <c r="DA331" s="96"/>
      <c r="DB331" s="96"/>
      <c r="DC331" s="96"/>
      <c r="DD331" s="96"/>
      <c r="DE331" s="96"/>
      <c r="DF331" s="96"/>
      <c r="DG331" s="96"/>
      <c r="DH331" s="96"/>
      <c r="DI331" s="96"/>
      <c r="DJ331" s="96"/>
      <c r="DK331" s="96"/>
      <c r="DL331" s="96"/>
      <c r="DM331" s="96"/>
      <c r="DN331" s="96"/>
      <c r="DO331" s="96"/>
      <c r="DP331" s="96"/>
      <c r="DQ331" s="96"/>
      <c r="DR331" s="96"/>
      <c r="DS331" s="96"/>
      <c r="DT331" s="96"/>
      <c r="DU331" s="96"/>
      <c r="DV331" s="96"/>
      <c r="DW331" s="96"/>
      <c r="DX331" s="96"/>
      <c r="DY331" s="96"/>
      <c r="DZ331" s="96"/>
      <c r="EA331" s="96"/>
      <c r="EB331" s="96"/>
      <c r="EC331" s="96"/>
      <c r="ED331" s="96"/>
      <c r="EE331" s="96"/>
      <c r="EF331" s="96"/>
      <c r="EG331" s="96"/>
      <c r="EH331" s="96"/>
      <c r="EI331" s="96"/>
      <c r="EJ331" s="96"/>
      <c r="EK331" s="96"/>
      <c r="EL331" s="96"/>
      <c r="EM331" s="96"/>
      <c r="EN331" s="96"/>
      <c r="EO331" s="96"/>
      <c r="EP331" s="96"/>
      <c r="EQ331" s="96"/>
      <c r="ER331" s="96"/>
      <c r="ES331" s="96"/>
      <c r="ET331" s="96"/>
      <c r="EU331" s="96"/>
      <c r="EV331" s="96"/>
      <c r="EW331" s="96"/>
      <c r="EX331" s="96"/>
      <c r="EY331" s="96"/>
      <c r="EZ331" s="96"/>
      <c r="FA331" s="96"/>
      <c r="FB331" s="96"/>
      <c r="FC331" s="96"/>
      <c r="FD331" s="96"/>
      <c r="FE331" s="96"/>
      <c r="FF331" s="96"/>
    </row>
    <row r="332" spans="1:162" x14ac:dyDescent="0.25">
      <c r="A332" s="95"/>
      <c r="B332" s="98"/>
      <c r="C332" s="97"/>
      <c r="D332" s="97"/>
      <c r="E332" s="97"/>
      <c r="F332" s="97"/>
      <c r="G332" s="97"/>
      <c r="H332" s="97"/>
      <c r="I332" s="97"/>
      <c r="J332" s="97"/>
      <c r="K332" s="97"/>
      <c r="L332" s="97"/>
      <c r="M332" s="97"/>
      <c r="N332" s="98"/>
      <c r="O332" s="98"/>
      <c r="P332" s="97"/>
      <c r="Q332" s="97"/>
      <c r="R332" s="98"/>
      <c r="S332" s="97"/>
      <c r="T332" s="98"/>
      <c r="U332" s="98"/>
      <c r="V332" s="98"/>
      <c r="W332" s="160"/>
      <c r="X332" s="95"/>
      <c r="Y332" s="98"/>
      <c r="Z332" s="163"/>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c r="CO332" s="96"/>
      <c r="CP332" s="96"/>
      <c r="CQ332" s="96"/>
      <c r="CR332" s="96"/>
      <c r="CS332" s="96"/>
      <c r="CT332" s="96"/>
      <c r="CU332" s="96"/>
      <c r="CV332" s="96"/>
      <c r="CW332" s="96"/>
      <c r="CX332" s="96"/>
      <c r="CY332" s="96"/>
      <c r="CZ332" s="96"/>
      <c r="DA332" s="96"/>
      <c r="DB332" s="96"/>
      <c r="DC332" s="96"/>
      <c r="DD332" s="96"/>
      <c r="DE332" s="96"/>
      <c r="DF332" s="96"/>
      <c r="DG332" s="96"/>
      <c r="DH332" s="96"/>
      <c r="DI332" s="96"/>
      <c r="DJ332" s="96"/>
      <c r="DK332" s="96"/>
      <c r="DL332" s="96"/>
      <c r="DM332" s="96"/>
      <c r="DN332" s="96"/>
      <c r="DO332" s="96"/>
      <c r="DP332" s="96"/>
      <c r="DQ332" s="96"/>
      <c r="DR332" s="96"/>
      <c r="DS332" s="96"/>
      <c r="DT332" s="96"/>
      <c r="DU332" s="96"/>
      <c r="DV332" s="96"/>
      <c r="DW332" s="96"/>
      <c r="DX332" s="96"/>
      <c r="DY332" s="96"/>
      <c r="DZ332" s="96"/>
      <c r="EA332" s="96"/>
      <c r="EB332" s="96"/>
      <c r="EC332" s="96"/>
      <c r="ED332" s="96"/>
      <c r="EE332" s="96"/>
      <c r="EF332" s="96"/>
      <c r="EG332" s="96"/>
      <c r="EH332" s="96"/>
      <c r="EI332" s="96"/>
      <c r="EJ332" s="96"/>
      <c r="EK332" s="96"/>
      <c r="EL332" s="96"/>
      <c r="EM332" s="96"/>
      <c r="EN332" s="96"/>
      <c r="EO332" s="96"/>
      <c r="EP332" s="96"/>
      <c r="EQ332" s="96"/>
      <c r="ER332" s="96"/>
      <c r="ES332" s="96"/>
      <c r="ET332" s="96"/>
      <c r="EU332" s="96"/>
      <c r="EV332" s="96"/>
      <c r="EW332" s="96"/>
      <c r="EX332" s="96"/>
      <c r="EY332" s="96"/>
      <c r="EZ332" s="96"/>
      <c r="FA332" s="96"/>
      <c r="FB332" s="96"/>
      <c r="FC332" s="96"/>
      <c r="FD332" s="96"/>
      <c r="FE332" s="96"/>
      <c r="FF332" s="96"/>
    </row>
    <row r="333" spans="1:162" x14ac:dyDescent="0.25">
      <c r="A333" s="95"/>
      <c r="B333" s="98"/>
      <c r="C333" s="97"/>
      <c r="D333" s="97"/>
      <c r="E333" s="97"/>
      <c r="F333" s="97"/>
      <c r="G333" s="97"/>
      <c r="H333" s="97"/>
      <c r="I333" s="97"/>
      <c r="J333" s="97"/>
      <c r="K333" s="97"/>
      <c r="L333" s="97"/>
      <c r="M333" s="97"/>
      <c r="N333" s="98"/>
      <c r="O333" s="98"/>
      <c r="P333" s="97"/>
      <c r="Q333" s="97"/>
      <c r="R333" s="98"/>
      <c r="S333" s="97"/>
      <c r="T333" s="98"/>
      <c r="U333" s="98"/>
      <c r="V333" s="98"/>
      <c r="W333" s="160"/>
      <c r="X333" s="95"/>
      <c r="Y333" s="98"/>
      <c r="Z333" s="163"/>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6"/>
      <c r="DH333" s="96"/>
      <c r="DI333" s="96"/>
      <c r="DJ333" s="96"/>
      <c r="DK333" s="96"/>
      <c r="DL333" s="96"/>
      <c r="DM333" s="96"/>
      <c r="DN333" s="96"/>
      <c r="DO333" s="96"/>
      <c r="DP333" s="96"/>
      <c r="DQ333" s="96"/>
      <c r="DR333" s="96"/>
      <c r="DS333" s="96"/>
      <c r="DT333" s="96"/>
      <c r="DU333" s="96"/>
      <c r="DV333" s="96"/>
      <c r="DW333" s="96"/>
      <c r="DX333" s="96"/>
      <c r="DY333" s="96"/>
      <c r="DZ333" s="96"/>
      <c r="EA333" s="96"/>
      <c r="EB333" s="96"/>
      <c r="EC333" s="96"/>
      <c r="ED333" s="96"/>
      <c r="EE333" s="96"/>
      <c r="EF333" s="96"/>
      <c r="EG333" s="96"/>
      <c r="EH333" s="96"/>
      <c r="EI333" s="96"/>
      <c r="EJ333" s="96"/>
      <c r="EK333" s="96"/>
      <c r="EL333" s="96"/>
      <c r="EM333" s="96"/>
      <c r="EN333" s="96"/>
      <c r="EO333" s="96"/>
      <c r="EP333" s="96"/>
      <c r="EQ333" s="96"/>
      <c r="ER333" s="96"/>
      <c r="ES333" s="96"/>
      <c r="ET333" s="96"/>
      <c r="EU333" s="96"/>
      <c r="EV333" s="96"/>
      <c r="EW333" s="96"/>
      <c r="EX333" s="96"/>
      <c r="EY333" s="96"/>
      <c r="EZ333" s="96"/>
      <c r="FA333" s="96"/>
      <c r="FB333" s="96"/>
      <c r="FC333" s="96"/>
      <c r="FD333" s="96"/>
      <c r="FE333" s="96"/>
      <c r="FF333" s="96"/>
    </row>
    <row r="334" spans="1:162" x14ac:dyDescent="0.25">
      <c r="A334" s="95"/>
      <c r="B334" s="98"/>
      <c r="C334" s="97"/>
      <c r="D334" s="97"/>
      <c r="E334" s="97"/>
      <c r="F334" s="97"/>
      <c r="G334" s="97"/>
      <c r="H334" s="97"/>
      <c r="I334" s="97"/>
      <c r="J334" s="97"/>
      <c r="K334" s="97"/>
      <c r="L334" s="97"/>
      <c r="M334" s="97"/>
      <c r="N334" s="98"/>
      <c r="O334" s="98"/>
      <c r="P334" s="97"/>
      <c r="Q334" s="97"/>
      <c r="R334" s="98"/>
      <c r="S334" s="97"/>
      <c r="T334" s="98"/>
      <c r="U334" s="98"/>
      <c r="V334" s="98"/>
      <c r="W334" s="160"/>
      <c r="X334" s="95"/>
      <c r="Y334" s="98"/>
      <c r="Z334" s="163"/>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c r="CJ334" s="96"/>
      <c r="CK334" s="96"/>
      <c r="CL334" s="96"/>
      <c r="CM334" s="96"/>
      <c r="CN334" s="96"/>
      <c r="CO334" s="96"/>
      <c r="CP334" s="96"/>
      <c r="CQ334" s="96"/>
      <c r="CR334" s="96"/>
      <c r="CS334" s="96"/>
      <c r="CT334" s="96"/>
      <c r="CU334" s="96"/>
      <c r="CV334" s="96"/>
      <c r="CW334" s="96"/>
      <c r="CX334" s="96"/>
      <c r="CY334" s="96"/>
      <c r="CZ334" s="96"/>
      <c r="DA334" s="96"/>
      <c r="DB334" s="96"/>
      <c r="DC334" s="96"/>
      <c r="DD334" s="96"/>
      <c r="DE334" s="96"/>
      <c r="DF334" s="96"/>
      <c r="DG334" s="96"/>
      <c r="DH334" s="96"/>
      <c r="DI334" s="96"/>
      <c r="DJ334" s="96"/>
      <c r="DK334" s="96"/>
      <c r="DL334" s="96"/>
      <c r="DM334" s="96"/>
      <c r="DN334" s="96"/>
      <c r="DO334" s="96"/>
      <c r="DP334" s="96"/>
      <c r="DQ334" s="96"/>
      <c r="DR334" s="96"/>
      <c r="DS334" s="96"/>
      <c r="DT334" s="96"/>
      <c r="DU334" s="96"/>
      <c r="DV334" s="96"/>
      <c r="DW334" s="96"/>
      <c r="DX334" s="96"/>
      <c r="DY334" s="96"/>
      <c r="DZ334" s="96"/>
      <c r="EA334" s="96"/>
      <c r="EB334" s="96"/>
      <c r="EC334" s="96"/>
      <c r="ED334" s="96"/>
      <c r="EE334" s="96"/>
      <c r="EF334" s="96"/>
      <c r="EG334" s="96"/>
      <c r="EH334" s="96"/>
      <c r="EI334" s="96"/>
      <c r="EJ334" s="96"/>
      <c r="EK334" s="96"/>
      <c r="EL334" s="96"/>
      <c r="EM334" s="96"/>
      <c r="EN334" s="96"/>
      <c r="EO334" s="96"/>
      <c r="EP334" s="96"/>
      <c r="EQ334" s="96"/>
      <c r="ER334" s="96"/>
      <c r="ES334" s="96"/>
      <c r="ET334" s="96"/>
      <c r="EU334" s="96"/>
      <c r="EV334" s="96"/>
      <c r="EW334" s="96"/>
      <c r="EX334" s="96"/>
      <c r="EY334" s="96"/>
      <c r="EZ334" s="96"/>
      <c r="FA334" s="96"/>
      <c r="FB334" s="96"/>
      <c r="FC334" s="96"/>
      <c r="FD334" s="96"/>
      <c r="FE334" s="96"/>
      <c r="FF334" s="96"/>
    </row>
    <row r="335" spans="1:162" x14ac:dyDescent="0.25">
      <c r="A335" s="95"/>
      <c r="B335" s="98"/>
      <c r="C335" s="97"/>
      <c r="D335" s="97"/>
      <c r="E335" s="97"/>
      <c r="F335" s="97"/>
      <c r="G335" s="97"/>
      <c r="H335" s="97"/>
      <c r="I335" s="97"/>
      <c r="J335" s="97"/>
      <c r="K335" s="97"/>
      <c r="L335" s="97"/>
      <c r="M335" s="97"/>
      <c r="N335" s="98"/>
      <c r="O335" s="98"/>
      <c r="P335" s="97"/>
      <c r="Q335" s="97"/>
      <c r="R335" s="98"/>
      <c r="S335" s="97"/>
      <c r="T335" s="98"/>
      <c r="U335" s="98"/>
      <c r="V335" s="98"/>
      <c r="W335" s="160"/>
      <c r="X335" s="95"/>
      <c r="Y335" s="98"/>
      <c r="Z335" s="163"/>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96"/>
      <c r="EM335" s="96"/>
      <c r="EN335" s="96"/>
      <c r="EO335" s="96"/>
      <c r="EP335" s="96"/>
      <c r="EQ335" s="96"/>
      <c r="ER335" s="96"/>
      <c r="ES335" s="96"/>
      <c r="ET335" s="96"/>
      <c r="EU335" s="96"/>
      <c r="EV335" s="96"/>
      <c r="EW335" s="96"/>
      <c r="EX335" s="96"/>
      <c r="EY335" s="96"/>
      <c r="EZ335" s="96"/>
      <c r="FA335" s="96"/>
      <c r="FB335" s="96"/>
      <c r="FC335" s="96"/>
      <c r="FD335" s="96"/>
      <c r="FE335" s="96"/>
      <c r="FF335" s="96"/>
    </row>
    <row r="336" spans="1:162" x14ac:dyDescent="0.25">
      <c r="A336" s="95"/>
      <c r="B336" s="98"/>
      <c r="C336" s="97"/>
      <c r="D336" s="97"/>
      <c r="E336" s="97"/>
      <c r="F336" s="97"/>
      <c r="G336" s="97"/>
      <c r="H336" s="97"/>
      <c r="I336" s="97"/>
      <c r="J336" s="97"/>
      <c r="K336" s="97"/>
      <c r="L336" s="97"/>
      <c r="M336" s="97"/>
      <c r="N336" s="98"/>
      <c r="O336" s="98"/>
      <c r="P336" s="97"/>
      <c r="Q336" s="97"/>
      <c r="R336" s="98"/>
      <c r="S336" s="97"/>
      <c r="T336" s="98"/>
      <c r="U336" s="98"/>
      <c r="V336" s="98"/>
      <c r="W336" s="160"/>
      <c r="X336" s="95"/>
      <c r="Y336" s="98"/>
      <c r="Z336" s="163"/>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c r="CO336" s="96"/>
      <c r="CP336" s="96"/>
      <c r="CQ336" s="96"/>
      <c r="CR336" s="96"/>
      <c r="CS336" s="96"/>
      <c r="CT336" s="96"/>
      <c r="CU336" s="96"/>
      <c r="CV336" s="96"/>
      <c r="CW336" s="96"/>
      <c r="CX336" s="96"/>
      <c r="CY336" s="96"/>
      <c r="CZ336" s="96"/>
      <c r="DA336" s="96"/>
      <c r="DB336" s="96"/>
      <c r="DC336" s="96"/>
      <c r="DD336" s="96"/>
      <c r="DE336" s="96"/>
      <c r="DF336" s="96"/>
      <c r="DG336" s="96"/>
      <c r="DH336" s="96"/>
      <c r="DI336" s="96"/>
      <c r="DJ336" s="96"/>
      <c r="DK336" s="96"/>
      <c r="DL336" s="96"/>
      <c r="DM336" s="96"/>
      <c r="DN336" s="96"/>
      <c r="DO336" s="96"/>
      <c r="DP336" s="96"/>
      <c r="DQ336" s="96"/>
      <c r="DR336" s="96"/>
      <c r="DS336" s="96"/>
      <c r="DT336" s="96"/>
      <c r="DU336" s="96"/>
      <c r="DV336" s="96"/>
      <c r="DW336" s="96"/>
      <c r="DX336" s="96"/>
      <c r="DY336" s="96"/>
      <c r="DZ336" s="96"/>
      <c r="EA336" s="96"/>
      <c r="EB336" s="96"/>
      <c r="EC336" s="96"/>
      <c r="ED336" s="96"/>
      <c r="EE336" s="96"/>
      <c r="EF336" s="96"/>
      <c r="EG336" s="96"/>
      <c r="EH336" s="96"/>
      <c r="EI336" s="96"/>
      <c r="EJ336" s="96"/>
      <c r="EK336" s="96"/>
      <c r="EL336" s="96"/>
      <c r="EM336" s="96"/>
      <c r="EN336" s="96"/>
      <c r="EO336" s="96"/>
      <c r="EP336" s="96"/>
      <c r="EQ336" s="96"/>
      <c r="ER336" s="96"/>
      <c r="ES336" s="96"/>
      <c r="ET336" s="96"/>
      <c r="EU336" s="96"/>
      <c r="EV336" s="96"/>
      <c r="EW336" s="96"/>
      <c r="EX336" s="96"/>
      <c r="EY336" s="96"/>
      <c r="EZ336" s="96"/>
      <c r="FA336" s="96"/>
      <c r="FB336" s="96"/>
      <c r="FC336" s="96"/>
      <c r="FD336" s="96"/>
      <c r="FE336" s="96"/>
      <c r="FF336" s="96"/>
    </row>
    <row r="337" spans="1:162" x14ac:dyDescent="0.25">
      <c r="A337" s="95"/>
      <c r="B337" s="98"/>
      <c r="C337" s="97"/>
      <c r="D337" s="97"/>
      <c r="E337" s="97"/>
      <c r="F337" s="97"/>
      <c r="G337" s="97"/>
      <c r="H337" s="97"/>
      <c r="I337" s="97"/>
      <c r="J337" s="97"/>
      <c r="K337" s="97"/>
      <c r="L337" s="97"/>
      <c r="M337" s="97"/>
      <c r="N337" s="98"/>
      <c r="O337" s="98"/>
      <c r="P337" s="97"/>
      <c r="Q337" s="97"/>
      <c r="R337" s="98"/>
      <c r="S337" s="97"/>
      <c r="T337" s="98"/>
      <c r="U337" s="98"/>
      <c r="V337" s="98"/>
      <c r="W337" s="160"/>
      <c r="X337" s="95"/>
      <c r="Y337" s="98"/>
      <c r="Z337" s="163"/>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c r="CO337" s="96"/>
      <c r="CP337" s="96"/>
      <c r="CQ337" s="96"/>
      <c r="CR337" s="96"/>
      <c r="CS337" s="96"/>
      <c r="CT337" s="96"/>
      <c r="CU337" s="96"/>
      <c r="CV337" s="96"/>
      <c r="CW337" s="96"/>
      <c r="CX337" s="96"/>
      <c r="CY337" s="96"/>
      <c r="CZ337" s="96"/>
      <c r="DA337" s="96"/>
      <c r="DB337" s="96"/>
      <c r="DC337" s="96"/>
      <c r="DD337" s="96"/>
      <c r="DE337" s="96"/>
      <c r="DF337" s="96"/>
      <c r="DG337" s="96"/>
      <c r="DH337" s="96"/>
      <c r="DI337" s="96"/>
      <c r="DJ337" s="96"/>
      <c r="DK337" s="96"/>
      <c r="DL337" s="96"/>
      <c r="DM337" s="96"/>
      <c r="DN337" s="96"/>
      <c r="DO337" s="96"/>
      <c r="DP337" s="96"/>
      <c r="DQ337" s="96"/>
      <c r="DR337" s="96"/>
      <c r="DS337" s="96"/>
      <c r="DT337" s="96"/>
      <c r="DU337" s="96"/>
      <c r="DV337" s="96"/>
      <c r="DW337" s="96"/>
      <c r="DX337" s="96"/>
      <c r="DY337" s="96"/>
      <c r="DZ337" s="96"/>
      <c r="EA337" s="96"/>
      <c r="EB337" s="96"/>
      <c r="EC337" s="96"/>
      <c r="ED337" s="96"/>
      <c r="EE337" s="96"/>
      <c r="EF337" s="96"/>
      <c r="EG337" s="96"/>
      <c r="EH337" s="96"/>
      <c r="EI337" s="96"/>
      <c r="EJ337" s="96"/>
      <c r="EK337" s="96"/>
      <c r="EL337" s="96"/>
      <c r="EM337" s="96"/>
      <c r="EN337" s="96"/>
      <c r="EO337" s="96"/>
      <c r="EP337" s="96"/>
      <c r="EQ337" s="96"/>
      <c r="ER337" s="96"/>
      <c r="ES337" s="96"/>
      <c r="ET337" s="96"/>
      <c r="EU337" s="96"/>
      <c r="EV337" s="96"/>
      <c r="EW337" s="96"/>
      <c r="EX337" s="96"/>
      <c r="EY337" s="96"/>
      <c r="EZ337" s="96"/>
      <c r="FA337" s="96"/>
      <c r="FB337" s="96"/>
      <c r="FC337" s="96"/>
      <c r="FD337" s="96"/>
      <c r="FE337" s="96"/>
      <c r="FF337" s="96"/>
    </row>
    <row r="338" spans="1:162" x14ac:dyDescent="0.25">
      <c r="A338" s="95"/>
      <c r="B338" s="98"/>
      <c r="C338" s="97"/>
      <c r="D338" s="97"/>
      <c r="E338" s="97"/>
      <c r="F338" s="97"/>
      <c r="G338" s="97"/>
      <c r="H338" s="97"/>
      <c r="I338" s="97"/>
      <c r="J338" s="97"/>
      <c r="K338" s="97"/>
      <c r="L338" s="97"/>
      <c r="M338" s="97"/>
      <c r="N338" s="98"/>
      <c r="O338" s="98"/>
      <c r="P338" s="97"/>
      <c r="Q338" s="97"/>
      <c r="R338" s="98"/>
      <c r="S338" s="97"/>
      <c r="T338" s="98"/>
      <c r="U338" s="98"/>
      <c r="V338" s="98"/>
      <c r="W338" s="160"/>
      <c r="X338" s="95"/>
      <c r="Y338" s="98"/>
      <c r="Z338" s="163"/>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c r="CO338" s="96"/>
      <c r="CP338" s="96"/>
      <c r="CQ338" s="96"/>
      <c r="CR338" s="96"/>
      <c r="CS338" s="96"/>
      <c r="CT338" s="96"/>
      <c r="CU338" s="96"/>
      <c r="CV338" s="96"/>
      <c r="CW338" s="96"/>
      <c r="CX338" s="96"/>
      <c r="CY338" s="96"/>
      <c r="CZ338" s="96"/>
      <c r="DA338" s="96"/>
      <c r="DB338" s="96"/>
      <c r="DC338" s="96"/>
      <c r="DD338" s="96"/>
      <c r="DE338" s="96"/>
      <c r="DF338" s="96"/>
      <c r="DG338" s="96"/>
      <c r="DH338" s="96"/>
      <c r="DI338" s="96"/>
      <c r="DJ338" s="96"/>
      <c r="DK338" s="96"/>
      <c r="DL338" s="96"/>
      <c r="DM338" s="96"/>
      <c r="DN338" s="96"/>
      <c r="DO338" s="96"/>
      <c r="DP338" s="96"/>
      <c r="DQ338" s="96"/>
      <c r="DR338" s="96"/>
      <c r="DS338" s="96"/>
      <c r="DT338" s="96"/>
      <c r="DU338" s="96"/>
      <c r="DV338" s="96"/>
      <c r="DW338" s="96"/>
      <c r="DX338" s="96"/>
      <c r="DY338" s="96"/>
      <c r="DZ338" s="96"/>
      <c r="EA338" s="96"/>
      <c r="EB338" s="96"/>
      <c r="EC338" s="96"/>
      <c r="ED338" s="96"/>
      <c r="EE338" s="96"/>
      <c r="EF338" s="96"/>
      <c r="EG338" s="96"/>
      <c r="EH338" s="96"/>
      <c r="EI338" s="96"/>
      <c r="EJ338" s="96"/>
      <c r="EK338" s="96"/>
      <c r="EL338" s="96"/>
      <c r="EM338" s="96"/>
      <c r="EN338" s="96"/>
      <c r="EO338" s="96"/>
      <c r="EP338" s="96"/>
      <c r="EQ338" s="96"/>
      <c r="ER338" s="96"/>
      <c r="ES338" s="96"/>
      <c r="ET338" s="96"/>
      <c r="EU338" s="96"/>
      <c r="EV338" s="96"/>
      <c r="EW338" s="96"/>
      <c r="EX338" s="96"/>
      <c r="EY338" s="96"/>
      <c r="EZ338" s="96"/>
      <c r="FA338" s="96"/>
      <c r="FB338" s="96"/>
      <c r="FC338" s="96"/>
      <c r="FD338" s="96"/>
      <c r="FE338" s="96"/>
      <c r="FF338" s="96"/>
    </row>
    <row r="339" spans="1:162" x14ac:dyDescent="0.25">
      <c r="A339" s="95"/>
      <c r="B339" s="98"/>
      <c r="C339" s="97"/>
      <c r="D339" s="97"/>
      <c r="E339" s="97"/>
      <c r="F339" s="97"/>
      <c r="G339" s="97"/>
      <c r="H339" s="97"/>
      <c r="I339" s="97"/>
      <c r="J339" s="97"/>
      <c r="K339" s="97"/>
      <c r="L339" s="97"/>
      <c r="M339" s="97"/>
      <c r="N339" s="98"/>
      <c r="O339" s="98"/>
      <c r="P339" s="97"/>
      <c r="Q339" s="97"/>
      <c r="R339" s="98"/>
      <c r="S339" s="97"/>
      <c r="T339" s="98"/>
      <c r="U339" s="98"/>
      <c r="V339" s="98"/>
      <c r="W339" s="160"/>
      <c r="X339" s="95"/>
      <c r="Y339" s="98"/>
      <c r="Z339" s="163"/>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96"/>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c r="CJ339" s="96"/>
      <c r="CK339" s="96"/>
      <c r="CL339" s="96"/>
      <c r="CM339" s="96"/>
      <c r="CN339" s="96"/>
      <c r="CO339" s="96"/>
      <c r="CP339" s="96"/>
      <c r="CQ339" s="96"/>
      <c r="CR339" s="96"/>
      <c r="CS339" s="96"/>
      <c r="CT339" s="96"/>
      <c r="CU339" s="96"/>
      <c r="CV339" s="96"/>
      <c r="CW339" s="96"/>
      <c r="CX339" s="96"/>
      <c r="CY339" s="96"/>
      <c r="CZ339" s="96"/>
      <c r="DA339" s="96"/>
      <c r="DB339" s="96"/>
      <c r="DC339" s="96"/>
      <c r="DD339" s="96"/>
      <c r="DE339" s="96"/>
      <c r="DF339" s="96"/>
      <c r="DG339" s="96"/>
      <c r="DH339" s="96"/>
      <c r="DI339" s="96"/>
      <c r="DJ339" s="96"/>
      <c r="DK339" s="96"/>
      <c r="DL339" s="96"/>
      <c r="DM339" s="96"/>
      <c r="DN339" s="96"/>
      <c r="DO339" s="96"/>
      <c r="DP339" s="96"/>
      <c r="DQ339" s="96"/>
      <c r="DR339" s="96"/>
      <c r="DS339" s="96"/>
      <c r="DT339" s="96"/>
      <c r="DU339" s="96"/>
      <c r="DV339" s="96"/>
      <c r="DW339" s="96"/>
      <c r="DX339" s="96"/>
      <c r="DY339" s="96"/>
      <c r="DZ339" s="96"/>
      <c r="EA339" s="96"/>
      <c r="EB339" s="96"/>
      <c r="EC339" s="96"/>
      <c r="ED339" s="96"/>
      <c r="EE339" s="96"/>
      <c r="EF339" s="96"/>
      <c r="EG339" s="96"/>
      <c r="EH339" s="96"/>
      <c r="EI339" s="96"/>
      <c r="EJ339" s="96"/>
      <c r="EK339" s="96"/>
      <c r="EL339" s="96"/>
      <c r="EM339" s="96"/>
      <c r="EN339" s="96"/>
      <c r="EO339" s="96"/>
      <c r="EP339" s="96"/>
      <c r="EQ339" s="96"/>
      <c r="ER339" s="96"/>
      <c r="ES339" s="96"/>
      <c r="ET339" s="96"/>
      <c r="EU339" s="96"/>
      <c r="EV339" s="96"/>
      <c r="EW339" s="96"/>
      <c r="EX339" s="96"/>
      <c r="EY339" s="96"/>
      <c r="EZ339" s="96"/>
      <c r="FA339" s="96"/>
      <c r="FB339" s="96"/>
      <c r="FC339" s="96"/>
      <c r="FD339" s="96"/>
      <c r="FE339" s="96"/>
      <c r="FF339" s="96"/>
    </row>
    <row r="340" spans="1:162" x14ac:dyDescent="0.25">
      <c r="A340" s="95"/>
      <c r="B340" s="98"/>
      <c r="C340" s="97"/>
      <c r="D340" s="97"/>
      <c r="E340" s="97"/>
      <c r="F340" s="97"/>
      <c r="G340" s="97"/>
      <c r="H340" s="97"/>
      <c r="I340" s="97"/>
      <c r="J340" s="97"/>
      <c r="K340" s="97"/>
      <c r="L340" s="97"/>
      <c r="M340" s="97"/>
      <c r="N340" s="98"/>
      <c r="O340" s="98"/>
      <c r="P340" s="97"/>
      <c r="Q340" s="97"/>
      <c r="R340" s="98"/>
      <c r="S340" s="97"/>
      <c r="T340" s="98"/>
      <c r="U340" s="98"/>
      <c r="V340" s="98"/>
      <c r="W340" s="160"/>
      <c r="X340" s="95"/>
      <c r="Y340" s="98"/>
      <c r="Z340" s="163"/>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6"/>
      <c r="DH340" s="96"/>
      <c r="DI340" s="96"/>
      <c r="DJ340" s="96"/>
      <c r="DK340" s="96"/>
      <c r="DL340" s="96"/>
      <c r="DM340" s="96"/>
      <c r="DN340" s="96"/>
      <c r="DO340" s="96"/>
      <c r="DP340" s="96"/>
      <c r="DQ340" s="96"/>
      <c r="DR340" s="96"/>
      <c r="DS340" s="96"/>
      <c r="DT340" s="96"/>
      <c r="DU340" s="96"/>
      <c r="DV340" s="96"/>
      <c r="DW340" s="96"/>
      <c r="DX340" s="96"/>
      <c r="DY340" s="96"/>
      <c r="DZ340" s="96"/>
      <c r="EA340" s="96"/>
      <c r="EB340" s="96"/>
      <c r="EC340" s="96"/>
      <c r="ED340" s="96"/>
      <c r="EE340" s="96"/>
      <c r="EF340" s="96"/>
      <c r="EG340" s="96"/>
      <c r="EH340" s="96"/>
      <c r="EI340" s="96"/>
      <c r="EJ340" s="96"/>
      <c r="EK340" s="96"/>
      <c r="EL340" s="96"/>
      <c r="EM340" s="96"/>
      <c r="EN340" s="96"/>
      <c r="EO340" s="96"/>
      <c r="EP340" s="96"/>
      <c r="EQ340" s="96"/>
      <c r="ER340" s="96"/>
      <c r="ES340" s="96"/>
      <c r="ET340" s="96"/>
      <c r="EU340" s="96"/>
      <c r="EV340" s="96"/>
      <c r="EW340" s="96"/>
      <c r="EX340" s="96"/>
      <c r="EY340" s="96"/>
      <c r="EZ340" s="96"/>
      <c r="FA340" s="96"/>
      <c r="FB340" s="96"/>
      <c r="FC340" s="96"/>
      <c r="FD340" s="96"/>
      <c r="FE340" s="96"/>
      <c r="FF340" s="96"/>
    </row>
    <row r="341" spans="1:162" x14ac:dyDescent="0.25">
      <c r="A341" s="95"/>
      <c r="B341" s="98"/>
      <c r="C341" s="97"/>
      <c r="D341" s="97"/>
      <c r="E341" s="97"/>
      <c r="F341" s="97"/>
      <c r="G341" s="97"/>
      <c r="H341" s="97"/>
      <c r="I341" s="97"/>
      <c r="J341" s="97"/>
      <c r="K341" s="97"/>
      <c r="L341" s="97"/>
      <c r="M341" s="97"/>
      <c r="N341" s="98"/>
      <c r="O341" s="98"/>
      <c r="P341" s="97"/>
      <c r="Q341" s="97"/>
      <c r="R341" s="98"/>
      <c r="S341" s="97"/>
      <c r="T341" s="98"/>
      <c r="U341" s="98"/>
      <c r="V341" s="98"/>
      <c r="W341" s="160"/>
      <c r="X341" s="95"/>
      <c r="Y341" s="98"/>
      <c r="Z341" s="163"/>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Q341" s="96"/>
      <c r="ER341" s="96"/>
      <c r="ES341" s="96"/>
      <c r="ET341" s="96"/>
      <c r="EU341" s="96"/>
      <c r="EV341" s="96"/>
      <c r="EW341" s="96"/>
      <c r="EX341" s="96"/>
      <c r="EY341" s="96"/>
      <c r="EZ341" s="96"/>
      <c r="FA341" s="96"/>
      <c r="FB341" s="96"/>
      <c r="FC341" s="96"/>
      <c r="FD341" s="96"/>
      <c r="FE341" s="96"/>
      <c r="FF341" s="96"/>
    </row>
    <row r="342" spans="1:162" x14ac:dyDescent="0.25">
      <c r="A342" s="95"/>
      <c r="B342" s="98"/>
      <c r="C342" s="97"/>
      <c r="D342" s="97"/>
      <c r="E342" s="97"/>
      <c r="F342" s="97"/>
      <c r="G342" s="97"/>
      <c r="H342" s="97"/>
      <c r="I342" s="97"/>
      <c r="J342" s="97"/>
      <c r="K342" s="97"/>
      <c r="L342" s="97"/>
      <c r="M342" s="97"/>
      <c r="N342" s="98"/>
      <c r="O342" s="98"/>
      <c r="P342" s="97"/>
      <c r="Q342" s="97"/>
      <c r="R342" s="98"/>
      <c r="S342" s="97"/>
      <c r="T342" s="98"/>
      <c r="U342" s="98"/>
      <c r="V342" s="98"/>
      <c r="W342" s="160"/>
      <c r="X342" s="95"/>
      <c r="Y342" s="98"/>
      <c r="Z342" s="163"/>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c r="CO342" s="96"/>
      <c r="CP342" s="96"/>
      <c r="CQ342" s="96"/>
      <c r="CR342" s="96"/>
      <c r="CS342" s="96"/>
      <c r="CT342" s="96"/>
      <c r="CU342" s="96"/>
      <c r="CV342" s="96"/>
      <c r="CW342" s="96"/>
      <c r="CX342" s="96"/>
      <c r="CY342" s="96"/>
      <c r="CZ342" s="96"/>
      <c r="DA342" s="96"/>
      <c r="DB342" s="96"/>
      <c r="DC342" s="96"/>
      <c r="DD342" s="96"/>
      <c r="DE342" s="96"/>
      <c r="DF342" s="96"/>
      <c r="DG342" s="96"/>
      <c r="DH342" s="96"/>
      <c r="DI342" s="96"/>
      <c r="DJ342" s="96"/>
      <c r="DK342" s="96"/>
      <c r="DL342" s="96"/>
      <c r="DM342" s="96"/>
      <c r="DN342" s="96"/>
      <c r="DO342" s="96"/>
      <c r="DP342" s="96"/>
      <c r="DQ342" s="96"/>
      <c r="DR342" s="96"/>
      <c r="DS342" s="96"/>
      <c r="DT342" s="96"/>
      <c r="DU342" s="96"/>
      <c r="DV342" s="96"/>
      <c r="DW342" s="96"/>
      <c r="DX342" s="96"/>
      <c r="DY342" s="96"/>
      <c r="DZ342" s="96"/>
      <c r="EA342" s="96"/>
      <c r="EB342" s="96"/>
      <c r="EC342" s="96"/>
      <c r="ED342" s="96"/>
      <c r="EE342" s="96"/>
      <c r="EF342" s="96"/>
      <c r="EG342" s="96"/>
      <c r="EH342" s="96"/>
      <c r="EI342" s="96"/>
      <c r="EJ342" s="96"/>
      <c r="EK342" s="96"/>
      <c r="EL342" s="96"/>
      <c r="EM342" s="96"/>
      <c r="EN342" s="96"/>
      <c r="EO342" s="96"/>
      <c r="EP342" s="96"/>
      <c r="EQ342" s="96"/>
      <c r="ER342" s="96"/>
      <c r="ES342" s="96"/>
      <c r="ET342" s="96"/>
      <c r="EU342" s="96"/>
      <c r="EV342" s="96"/>
      <c r="EW342" s="96"/>
      <c r="EX342" s="96"/>
      <c r="EY342" s="96"/>
      <c r="EZ342" s="96"/>
      <c r="FA342" s="96"/>
      <c r="FB342" s="96"/>
      <c r="FC342" s="96"/>
      <c r="FD342" s="96"/>
      <c r="FE342" s="96"/>
      <c r="FF342" s="96"/>
    </row>
    <row r="343" spans="1:162" x14ac:dyDescent="0.25">
      <c r="A343" s="95"/>
      <c r="B343" s="98"/>
      <c r="C343" s="97"/>
      <c r="D343" s="97"/>
      <c r="E343" s="97"/>
      <c r="F343" s="97"/>
      <c r="G343" s="97"/>
      <c r="H343" s="97"/>
      <c r="I343" s="97"/>
      <c r="J343" s="97"/>
      <c r="K343" s="97"/>
      <c r="L343" s="97"/>
      <c r="M343" s="97"/>
      <c r="N343" s="98"/>
      <c r="O343" s="98"/>
      <c r="P343" s="97"/>
      <c r="Q343" s="97"/>
      <c r="R343" s="98"/>
      <c r="S343" s="97"/>
      <c r="T343" s="98"/>
      <c r="U343" s="98"/>
      <c r="V343" s="98"/>
      <c r="W343" s="160"/>
      <c r="X343" s="95"/>
      <c r="Y343" s="98"/>
      <c r="Z343" s="163"/>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c r="DH343" s="96"/>
      <c r="DI343" s="96"/>
      <c r="DJ343" s="96"/>
      <c r="DK343" s="96"/>
      <c r="DL343" s="96"/>
      <c r="DM343" s="96"/>
      <c r="DN343" s="96"/>
      <c r="DO343" s="96"/>
      <c r="DP343" s="96"/>
      <c r="DQ343" s="96"/>
      <c r="DR343" s="96"/>
      <c r="DS343" s="96"/>
      <c r="DT343" s="96"/>
      <c r="DU343" s="96"/>
      <c r="DV343" s="96"/>
      <c r="DW343" s="96"/>
      <c r="DX343" s="96"/>
      <c r="DY343" s="96"/>
      <c r="DZ343" s="96"/>
      <c r="EA343" s="96"/>
      <c r="EB343" s="96"/>
      <c r="EC343" s="96"/>
      <c r="ED343" s="96"/>
      <c r="EE343" s="96"/>
      <c r="EF343" s="96"/>
      <c r="EG343" s="96"/>
      <c r="EH343" s="96"/>
      <c r="EI343" s="96"/>
      <c r="EJ343" s="96"/>
      <c r="EK343" s="96"/>
      <c r="EL343" s="96"/>
      <c r="EM343" s="96"/>
      <c r="EN343" s="96"/>
      <c r="EO343" s="96"/>
      <c r="EP343" s="96"/>
      <c r="EQ343" s="96"/>
      <c r="ER343" s="96"/>
      <c r="ES343" s="96"/>
      <c r="ET343" s="96"/>
      <c r="EU343" s="96"/>
      <c r="EV343" s="96"/>
      <c r="EW343" s="96"/>
      <c r="EX343" s="96"/>
      <c r="EY343" s="96"/>
      <c r="EZ343" s="96"/>
      <c r="FA343" s="96"/>
      <c r="FB343" s="96"/>
      <c r="FC343" s="96"/>
      <c r="FD343" s="96"/>
      <c r="FE343" s="96"/>
      <c r="FF343" s="96"/>
    </row>
    <row r="344" spans="1:162" x14ac:dyDescent="0.25">
      <c r="A344" s="95"/>
      <c r="B344" s="98"/>
      <c r="C344" s="97"/>
      <c r="D344" s="97"/>
      <c r="E344" s="97"/>
      <c r="F344" s="97"/>
      <c r="G344" s="97"/>
      <c r="H344" s="97"/>
      <c r="I344" s="97"/>
      <c r="J344" s="97"/>
      <c r="K344" s="97"/>
      <c r="L344" s="97"/>
      <c r="M344" s="97"/>
      <c r="N344" s="98"/>
      <c r="O344" s="98"/>
      <c r="P344" s="97"/>
      <c r="Q344" s="97"/>
      <c r="R344" s="98"/>
      <c r="S344" s="97"/>
      <c r="T344" s="98"/>
      <c r="U344" s="98"/>
      <c r="V344" s="98"/>
      <c r="W344" s="160"/>
      <c r="X344" s="95"/>
      <c r="Y344" s="98"/>
      <c r="Z344" s="163"/>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96"/>
      <c r="EJ344" s="96"/>
      <c r="EK344" s="96"/>
      <c r="EL344" s="96"/>
      <c r="EM344" s="96"/>
      <c r="EN344" s="96"/>
      <c r="EO344" s="96"/>
      <c r="EP344" s="96"/>
      <c r="EQ344" s="96"/>
      <c r="ER344" s="96"/>
      <c r="ES344" s="96"/>
      <c r="ET344" s="96"/>
      <c r="EU344" s="96"/>
      <c r="EV344" s="96"/>
      <c r="EW344" s="96"/>
      <c r="EX344" s="96"/>
      <c r="EY344" s="96"/>
      <c r="EZ344" s="96"/>
      <c r="FA344" s="96"/>
      <c r="FB344" s="96"/>
      <c r="FC344" s="96"/>
      <c r="FD344" s="96"/>
      <c r="FE344" s="96"/>
      <c r="FF344" s="96"/>
    </row>
    <row r="345" spans="1:162" x14ac:dyDescent="0.25">
      <c r="A345" s="95"/>
      <c r="B345" s="98"/>
      <c r="C345" s="97"/>
      <c r="D345" s="97"/>
      <c r="E345" s="97"/>
      <c r="F345" s="97"/>
      <c r="G345" s="97"/>
      <c r="H345" s="97"/>
      <c r="I345" s="97"/>
      <c r="J345" s="97"/>
      <c r="K345" s="97"/>
      <c r="L345" s="97"/>
      <c r="M345" s="97"/>
      <c r="N345" s="98"/>
      <c r="O345" s="98"/>
      <c r="P345" s="97"/>
      <c r="Q345" s="97"/>
      <c r="R345" s="98"/>
      <c r="S345" s="97"/>
      <c r="T345" s="98"/>
      <c r="U345" s="98"/>
      <c r="V345" s="98"/>
      <c r="W345" s="160"/>
      <c r="X345" s="95"/>
      <c r="Y345" s="98"/>
      <c r="Z345" s="163"/>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96"/>
      <c r="EJ345" s="96"/>
      <c r="EK345" s="96"/>
      <c r="EL345" s="96"/>
      <c r="EM345" s="96"/>
      <c r="EN345" s="96"/>
      <c r="EO345" s="96"/>
      <c r="EP345" s="96"/>
      <c r="EQ345" s="96"/>
      <c r="ER345" s="96"/>
      <c r="ES345" s="96"/>
      <c r="ET345" s="96"/>
      <c r="EU345" s="96"/>
      <c r="EV345" s="96"/>
      <c r="EW345" s="96"/>
      <c r="EX345" s="96"/>
      <c r="EY345" s="96"/>
      <c r="EZ345" s="96"/>
      <c r="FA345" s="96"/>
      <c r="FB345" s="96"/>
      <c r="FC345" s="96"/>
      <c r="FD345" s="96"/>
      <c r="FE345" s="96"/>
      <c r="FF345" s="96"/>
    </row>
    <row r="346" spans="1:162" x14ac:dyDescent="0.25">
      <c r="A346" s="95"/>
      <c r="B346" s="98"/>
      <c r="C346" s="97"/>
      <c r="D346" s="97"/>
      <c r="E346" s="97"/>
      <c r="F346" s="97"/>
      <c r="G346" s="97"/>
      <c r="H346" s="97"/>
      <c r="I346" s="97"/>
      <c r="J346" s="97"/>
      <c r="K346" s="97"/>
      <c r="L346" s="97"/>
      <c r="M346" s="97"/>
      <c r="N346" s="98"/>
      <c r="O346" s="98"/>
      <c r="P346" s="97"/>
      <c r="Q346" s="97"/>
      <c r="R346" s="98"/>
      <c r="S346" s="97"/>
      <c r="T346" s="98"/>
      <c r="U346" s="98"/>
      <c r="V346" s="98"/>
      <c r="W346" s="160"/>
      <c r="X346" s="95"/>
      <c r="Y346" s="98"/>
      <c r="Z346" s="163"/>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6"/>
      <c r="DH346" s="96"/>
      <c r="DI346" s="96"/>
      <c r="DJ346" s="96"/>
      <c r="DK346" s="96"/>
      <c r="DL346" s="96"/>
      <c r="DM346" s="96"/>
      <c r="DN346" s="96"/>
      <c r="DO346" s="96"/>
      <c r="DP346" s="96"/>
      <c r="DQ346" s="96"/>
      <c r="DR346" s="96"/>
      <c r="DS346" s="96"/>
      <c r="DT346" s="96"/>
      <c r="DU346" s="96"/>
      <c r="DV346" s="96"/>
      <c r="DW346" s="96"/>
      <c r="DX346" s="96"/>
      <c r="DY346" s="96"/>
      <c r="DZ346" s="96"/>
      <c r="EA346" s="96"/>
      <c r="EB346" s="96"/>
      <c r="EC346" s="96"/>
      <c r="ED346" s="96"/>
      <c r="EE346" s="96"/>
      <c r="EF346" s="96"/>
      <c r="EG346" s="96"/>
      <c r="EH346" s="96"/>
      <c r="EI346" s="96"/>
      <c r="EJ346" s="96"/>
      <c r="EK346" s="96"/>
      <c r="EL346" s="96"/>
      <c r="EM346" s="96"/>
      <c r="EN346" s="96"/>
      <c r="EO346" s="96"/>
      <c r="EP346" s="96"/>
      <c r="EQ346" s="96"/>
      <c r="ER346" s="96"/>
      <c r="ES346" s="96"/>
      <c r="ET346" s="96"/>
      <c r="EU346" s="96"/>
      <c r="EV346" s="96"/>
      <c r="EW346" s="96"/>
      <c r="EX346" s="96"/>
      <c r="EY346" s="96"/>
      <c r="EZ346" s="96"/>
      <c r="FA346" s="96"/>
      <c r="FB346" s="96"/>
      <c r="FC346" s="96"/>
      <c r="FD346" s="96"/>
      <c r="FE346" s="96"/>
      <c r="FF346" s="96"/>
    </row>
    <row r="347" spans="1:162" x14ac:dyDescent="0.25">
      <c r="A347" s="95"/>
      <c r="B347" s="98"/>
      <c r="C347" s="97"/>
      <c r="D347" s="97"/>
      <c r="E347" s="97"/>
      <c r="F347" s="97"/>
      <c r="G347" s="97"/>
      <c r="H347" s="97"/>
      <c r="I347" s="97"/>
      <c r="J347" s="97"/>
      <c r="K347" s="97"/>
      <c r="L347" s="97"/>
      <c r="M347" s="97"/>
      <c r="N347" s="98"/>
      <c r="O347" s="98"/>
      <c r="P347" s="97"/>
      <c r="Q347" s="97"/>
      <c r="R347" s="98"/>
      <c r="S347" s="97"/>
      <c r="T347" s="98"/>
      <c r="U347" s="98"/>
      <c r="V347" s="98"/>
      <c r="W347" s="160"/>
      <c r="X347" s="95"/>
      <c r="Y347" s="98"/>
      <c r="Z347" s="163"/>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96"/>
      <c r="DV347" s="96"/>
      <c r="DW347" s="96"/>
      <c r="DX347" s="96"/>
      <c r="DY347" s="96"/>
      <c r="DZ347" s="96"/>
      <c r="EA347" s="96"/>
      <c r="EB347" s="96"/>
      <c r="EC347" s="96"/>
      <c r="ED347" s="96"/>
      <c r="EE347" s="96"/>
      <c r="EF347" s="96"/>
      <c r="EG347" s="96"/>
      <c r="EH347" s="96"/>
      <c r="EI347" s="96"/>
      <c r="EJ347" s="96"/>
      <c r="EK347" s="96"/>
      <c r="EL347" s="96"/>
      <c r="EM347" s="96"/>
      <c r="EN347" s="96"/>
      <c r="EO347" s="96"/>
      <c r="EP347" s="96"/>
      <c r="EQ347" s="96"/>
      <c r="ER347" s="96"/>
      <c r="ES347" s="96"/>
      <c r="ET347" s="96"/>
      <c r="EU347" s="96"/>
      <c r="EV347" s="96"/>
      <c r="EW347" s="96"/>
      <c r="EX347" s="96"/>
      <c r="EY347" s="96"/>
      <c r="EZ347" s="96"/>
      <c r="FA347" s="96"/>
      <c r="FB347" s="96"/>
      <c r="FC347" s="96"/>
      <c r="FD347" s="96"/>
      <c r="FE347" s="96"/>
      <c r="FF347" s="96"/>
    </row>
    <row r="348" spans="1:162" x14ac:dyDescent="0.25">
      <c r="A348" s="95"/>
      <c r="B348" s="98"/>
      <c r="C348" s="97"/>
      <c r="D348" s="97"/>
      <c r="E348" s="97"/>
      <c r="F348" s="97"/>
      <c r="G348" s="97"/>
      <c r="H348" s="97"/>
      <c r="I348" s="97"/>
      <c r="J348" s="97"/>
      <c r="K348" s="97"/>
      <c r="L348" s="97"/>
      <c r="M348" s="97"/>
      <c r="N348" s="98"/>
      <c r="O348" s="98"/>
      <c r="P348" s="97"/>
      <c r="Q348" s="97"/>
      <c r="R348" s="98"/>
      <c r="S348" s="97"/>
      <c r="T348" s="98"/>
      <c r="U348" s="98"/>
      <c r="V348" s="98"/>
      <c r="W348" s="160"/>
      <c r="X348" s="95"/>
      <c r="Y348" s="98"/>
      <c r="Z348" s="163"/>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6"/>
      <c r="DH348" s="96"/>
      <c r="DI348" s="96"/>
      <c r="DJ348" s="96"/>
      <c r="DK348" s="96"/>
      <c r="DL348" s="96"/>
      <c r="DM348" s="96"/>
      <c r="DN348" s="96"/>
      <c r="DO348" s="96"/>
      <c r="DP348" s="96"/>
      <c r="DQ348" s="96"/>
      <c r="DR348" s="96"/>
      <c r="DS348" s="96"/>
      <c r="DT348" s="96"/>
      <c r="DU348" s="96"/>
      <c r="DV348" s="96"/>
      <c r="DW348" s="96"/>
      <c r="DX348" s="96"/>
      <c r="DY348" s="96"/>
      <c r="DZ348" s="96"/>
      <c r="EA348" s="96"/>
      <c r="EB348" s="96"/>
      <c r="EC348" s="96"/>
      <c r="ED348" s="96"/>
      <c r="EE348" s="96"/>
      <c r="EF348" s="96"/>
      <c r="EG348" s="96"/>
      <c r="EH348" s="96"/>
      <c r="EI348" s="96"/>
      <c r="EJ348" s="96"/>
      <c r="EK348" s="96"/>
      <c r="EL348" s="96"/>
      <c r="EM348" s="96"/>
      <c r="EN348" s="96"/>
      <c r="EO348" s="96"/>
      <c r="EP348" s="96"/>
      <c r="EQ348" s="96"/>
      <c r="ER348" s="96"/>
      <c r="ES348" s="96"/>
      <c r="ET348" s="96"/>
      <c r="EU348" s="96"/>
      <c r="EV348" s="96"/>
      <c r="EW348" s="96"/>
      <c r="EX348" s="96"/>
      <c r="EY348" s="96"/>
      <c r="EZ348" s="96"/>
      <c r="FA348" s="96"/>
      <c r="FB348" s="96"/>
      <c r="FC348" s="96"/>
      <c r="FD348" s="96"/>
      <c r="FE348" s="96"/>
      <c r="FF348" s="96"/>
    </row>
    <row r="349" spans="1:162" x14ac:dyDescent="0.25">
      <c r="A349" s="95"/>
      <c r="B349" s="98"/>
      <c r="C349" s="97"/>
      <c r="D349" s="97"/>
      <c r="E349" s="97"/>
      <c r="F349" s="97"/>
      <c r="G349" s="97"/>
      <c r="H349" s="97"/>
      <c r="I349" s="97"/>
      <c r="J349" s="97"/>
      <c r="K349" s="97"/>
      <c r="L349" s="97"/>
      <c r="M349" s="97"/>
      <c r="N349" s="98"/>
      <c r="O349" s="98"/>
      <c r="P349" s="97"/>
      <c r="Q349" s="97"/>
      <c r="R349" s="98"/>
      <c r="S349" s="97"/>
      <c r="T349" s="98"/>
      <c r="U349" s="98"/>
      <c r="V349" s="98"/>
      <c r="W349" s="160"/>
      <c r="X349" s="95"/>
      <c r="Y349" s="98"/>
      <c r="Z349" s="163"/>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c r="DH349" s="96"/>
      <c r="DI349" s="96"/>
      <c r="DJ349" s="96"/>
      <c r="DK349" s="96"/>
      <c r="DL349" s="96"/>
      <c r="DM349" s="96"/>
      <c r="DN349" s="96"/>
      <c r="DO349" s="96"/>
      <c r="DP349" s="96"/>
      <c r="DQ349" s="96"/>
      <c r="DR349" s="96"/>
      <c r="DS349" s="96"/>
      <c r="DT349" s="96"/>
      <c r="DU349" s="96"/>
      <c r="DV349" s="96"/>
      <c r="DW349" s="96"/>
      <c r="DX349" s="96"/>
      <c r="DY349" s="96"/>
      <c r="DZ349" s="96"/>
      <c r="EA349" s="96"/>
      <c r="EB349" s="96"/>
      <c r="EC349" s="96"/>
      <c r="ED349" s="96"/>
      <c r="EE349" s="96"/>
      <c r="EF349" s="96"/>
      <c r="EG349" s="96"/>
      <c r="EH349" s="96"/>
      <c r="EI349" s="96"/>
      <c r="EJ349" s="96"/>
      <c r="EK349" s="96"/>
      <c r="EL349" s="96"/>
      <c r="EM349" s="96"/>
      <c r="EN349" s="96"/>
      <c r="EO349" s="96"/>
      <c r="EP349" s="96"/>
      <c r="EQ349" s="96"/>
      <c r="ER349" s="96"/>
      <c r="ES349" s="96"/>
      <c r="ET349" s="96"/>
      <c r="EU349" s="96"/>
      <c r="EV349" s="96"/>
      <c r="EW349" s="96"/>
      <c r="EX349" s="96"/>
      <c r="EY349" s="96"/>
      <c r="EZ349" s="96"/>
      <c r="FA349" s="96"/>
      <c r="FB349" s="96"/>
      <c r="FC349" s="96"/>
      <c r="FD349" s="96"/>
      <c r="FE349" s="96"/>
      <c r="FF349" s="96"/>
    </row>
    <row r="350" spans="1:162" x14ac:dyDescent="0.25">
      <c r="A350" s="95"/>
      <c r="B350" s="98"/>
      <c r="C350" s="97"/>
      <c r="D350" s="97"/>
      <c r="E350" s="97"/>
      <c r="F350" s="97"/>
      <c r="G350" s="97"/>
      <c r="H350" s="97"/>
      <c r="I350" s="97"/>
      <c r="J350" s="97"/>
      <c r="K350" s="97"/>
      <c r="L350" s="97"/>
      <c r="M350" s="97"/>
      <c r="N350" s="98"/>
      <c r="O350" s="98"/>
      <c r="P350" s="97"/>
      <c r="Q350" s="97"/>
      <c r="R350" s="98"/>
      <c r="S350" s="97"/>
      <c r="T350" s="98"/>
      <c r="U350" s="98"/>
      <c r="V350" s="98"/>
      <c r="W350" s="160"/>
      <c r="X350" s="95"/>
      <c r="Y350" s="98"/>
      <c r="Z350" s="163"/>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c r="DH350" s="96"/>
      <c r="DI350" s="96"/>
      <c r="DJ350" s="96"/>
      <c r="DK350" s="96"/>
      <c r="DL350" s="96"/>
      <c r="DM350" s="96"/>
      <c r="DN350" s="96"/>
      <c r="DO350" s="96"/>
      <c r="DP350" s="96"/>
      <c r="DQ350" s="96"/>
      <c r="DR350" s="96"/>
      <c r="DS350" s="96"/>
      <c r="DT350" s="96"/>
      <c r="DU350" s="96"/>
      <c r="DV350" s="96"/>
      <c r="DW350" s="96"/>
      <c r="DX350" s="96"/>
      <c r="DY350" s="96"/>
      <c r="DZ350" s="96"/>
      <c r="EA350" s="96"/>
      <c r="EB350" s="96"/>
      <c r="EC350" s="96"/>
      <c r="ED350" s="96"/>
      <c r="EE350" s="96"/>
      <c r="EF350" s="96"/>
      <c r="EG350" s="96"/>
      <c r="EH350" s="96"/>
      <c r="EI350" s="96"/>
      <c r="EJ350" s="96"/>
      <c r="EK350" s="96"/>
      <c r="EL350" s="96"/>
      <c r="EM350" s="96"/>
      <c r="EN350" s="96"/>
      <c r="EO350" s="96"/>
      <c r="EP350" s="96"/>
      <c r="EQ350" s="96"/>
      <c r="ER350" s="96"/>
      <c r="ES350" s="96"/>
      <c r="ET350" s="96"/>
      <c r="EU350" s="96"/>
      <c r="EV350" s="96"/>
      <c r="EW350" s="96"/>
      <c r="EX350" s="96"/>
      <c r="EY350" s="96"/>
      <c r="EZ350" s="96"/>
      <c r="FA350" s="96"/>
      <c r="FB350" s="96"/>
      <c r="FC350" s="96"/>
      <c r="FD350" s="96"/>
      <c r="FE350" s="96"/>
      <c r="FF350" s="96"/>
    </row>
    <row r="351" spans="1:162" x14ac:dyDescent="0.25">
      <c r="A351" s="95"/>
      <c r="B351" s="98"/>
      <c r="C351" s="97"/>
      <c r="D351" s="97"/>
      <c r="E351" s="97"/>
      <c r="F351" s="97"/>
      <c r="G351" s="97"/>
      <c r="H351" s="97"/>
      <c r="I351" s="97"/>
      <c r="J351" s="97"/>
      <c r="K351" s="97"/>
      <c r="L351" s="97"/>
      <c r="M351" s="97"/>
      <c r="N351" s="98"/>
      <c r="O351" s="98"/>
      <c r="P351" s="97"/>
      <c r="Q351" s="97"/>
      <c r="R351" s="98"/>
      <c r="S351" s="97"/>
      <c r="T351" s="98"/>
      <c r="U351" s="98"/>
      <c r="V351" s="98"/>
      <c r="W351" s="160"/>
      <c r="X351" s="95"/>
      <c r="Y351" s="98"/>
      <c r="Z351" s="163"/>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c r="EV351" s="96"/>
      <c r="EW351" s="96"/>
      <c r="EX351" s="96"/>
      <c r="EY351" s="96"/>
      <c r="EZ351" s="96"/>
      <c r="FA351" s="96"/>
      <c r="FB351" s="96"/>
      <c r="FC351" s="96"/>
      <c r="FD351" s="96"/>
      <c r="FE351" s="96"/>
      <c r="FF351" s="96"/>
    </row>
    <row r="352" spans="1:162" x14ac:dyDescent="0.25">
      <c r="A352" s="95"/>
      <c r="B352" s="98"/>
      <c r="C352" s="97"/>
      <c r="D352" s="97"/>
      <c r="E352" s="97"/>
      <c r="F352" s="97"/>
      <c r="G352" s="97"/>
      <c r="H352" s="97"/>
      <c r="I352" s="97"/>
      <c r="J352" s="97"/>
      <c r="K352" s="97"/>
      <c r="L352" s="97"/>
      <c r="M352" s="97"/>
      <c r="N352" s="98"/>
      <c r="O352" s="98"/>
      <c r="P352" s="97"/>
      <c r="Q352" s="97"/>
      <c r="R352" s="98"/>
      <c r="S352" s="97"/>
      <c r="T352" s="98"/>
      <c r="U352" s="98"/>
      <c r="V352" s="98"/>
      <c r="W352" s="160"/>
      <c r="X352" s="95"/>
      <c r="Y352" s="98"/>
      <c r="Z352" s="163"/>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6"/>
      <c r="DH352" s="96"/>
      <c r="DI352" s="96"/>
      <c r="DJ352" s="96"/>
      <c r="DK352" s="96"/>
      <c r="DL352" s="96"/>
      <c r="DM352" s="96"/>
      <c r="DN352" s="96"/>
      <c r="DO352" s="96"/>
      <c r="DP352" s="96"/>
      <c r="DQ352" s="96"/>
      <c r="DR352" s="96"/>
      <c r="DS352" s="96"/>
      <c r="DT352" s="96"/>
      <c r="DU352" s="96"/>
      <c r="DV352" s="96"/>
      <c r="DW352" s="96"/>
      <c r="DX352" s="96"/>
      <c r="DY352" s="96"/>
      <c r="DZ352" s="96"/>
      <c r="EA352" s="96"/>
      <c r="EB352" s="96"/>
      <c r="EC352" s="96"/>
      <c r="ED352" s="96"/>
      <c r="EE352" s="96"/>
      <c r="EF352" s="96"/>
      <c r="EG352" s="96"/>
      <c r="EH352" s="96"/>
      <c r="EI352" s="96"/>
      <c r="EJ352" s="96"/>
      <c r="EK352" s="96"/>
      <c r="EL352" s="96"/>
      <c r="EM352" s="96"/>
      <c r="EN352" s="96"/>
      <c r="EO352" s="96"/>
      <c r="EP352" s="96"/>
      <c r="EQ352" s="96"/>
      <c r="ER352" s="96"/>
      <c r="ES352" s="96"/>
      <c r="ET352" s="96"/>
      <c r="EU352" s="96"/>
      <c r="EV352" s="96"/>
      <c r="EW352" s="96"/>
      <c r="EX352" s="96"/>
      <c r="EY352" s="96"/>
      <c r="EZ352" s="96"/>
      <c r="FA352" s="96"/>
      <c r="FB352" s="96"/>
      <c r="FC352" s="96"/>
      <c r="FD352" s="96"/>
      <c r="FE352" s="96"/>
      <c r="FF352" s="96"/>
    </row>
    <row r="353" spans="1:162" x14ac:dyDescent="0.25">
      <c r="A353" s="95"/>
      <c r="B353" s="98"/>
      <c r="C353" s="97"/>
      <c r="D353" s="97"/>
      <c r="E353" s="97"/>
      <c r="F353" s="97"/>
      <c r="G353" s="97"/>
      <c r="H353" s="97"/>
      <c r="I353" s="97"/>
      <c r="J353" s="97"/>
      <c r="K353" s="97"/>
      <c r="L353" s="97"/>
      <c r="M353" s="97"/>
      <c r="N353" s="98"/>
      <c r="O353" s="98"/>
      <c r="P353" s="97"/>
      <c r="Q353" s="97"/>
      <c r="R353" s="98"/>
      <c r="S353" s="97"/>
      <c r="T353" s="98"/>
      <c r="U353" s="98"/>
      <c r="V353" s="98"/>
      <c r="W353" s="160"/>
      <c r="X353" s="95"/>
      <c r="Y353" s="98"/>
      <c r="Z353" s="163"/>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6"/>
      <c r="DH353" s="96"/>
      <c r="DI353" s="96"/>
      <c r="DJ353" s="96"/>
      <c r="DK353" s="96"/>
      <c r="DL353" s="96"/>
      <c r="DM353" s="96"/>
      <c r="DN353" s="96"/>
      <c r="DO353" s="96"/>
      <c r="DP353" s="96"/>
      <c r="DQ353" s="96"/>
      <c r="DR353" s="96"/>
      <c r="DS353" s="96"/>
      <c r="DT353" s="96"/>
      <c r="DU353" s="96"/>
      <c r="DV353" s="96"/>
      <c r="DW353" s="96"/>
      <c r="DX353" s="96"/>
      <c r="DY353" s="96"/>
      <c r="DZ353" s="96"/>
      <c r="EA353" s="96"/>
      <c r="EB353" s="96"/>
      <c r="EC353" s="96"/>
      <c r="ED353" s="96"/>
      <c r="EE353" s="96"/>
      <c r="EF353" s="96"/>
      <c r="EG353" s="96"/>
      <c r="EH353" s="96"/>
      <c r="EI353" s="96"/>
      <c r="EJ353" s="96"/>
      <c r="EK353" s="96"/>
      <c r="EL353" s="96"/>
      <c r="EM353" s="96"/>
      <c r="EN353" s="96"/>
      <c r="EO353" s="96"/>
      <c r="EP353" s="96"/>
      <c r="EQ353" s="96"/>
      <c r="ER353" s="96"/>
      <c r="ES353" s="96"/>
      <c r="ET353" s="96"/>
      <c r="EU353" s="96"/>
      <c r="EV353" s="96"/>
      <c r="EW353" s="96"/>
      <c r="EX353" s="96"/>
      <c r="EY353" s="96"/>
      <c r="EZ353" s="96"/>
      <c r="FA353" s="96"/>
      <c r="FB353" s="96"/>
      <c r="FC353" s="96"/>
      <c r="FD353" s="96"/>
      <c r="FE353" s="96"/>
      <c r="FF353" s="96"/>
    </row>
    <row r="354" spans="1:162" x14ac:dyDescent="0.25">
      <c r="A354" s="95"/>
      <c r="B354" s="98"/>
      <c r="C354" s="97"/>
      <c r="D354" s="97"/>
      <c r="E354" s="97"/>
      <c r="F354" s="97"/>
      <c r="G354" s="97"/>
      <c r="H354" s="97"/>
      <c r="I354" s="97"/>
      <c r="J354" s="97"/>
      <c r="K354" s="97"/>
      <c r="L354" s="97"/>
      <c r="M354" s="97"/>
      <c r="N354" s="98"/>
      <c r="O354" s="98"/>
      <c r="P354" s="97"/>
      <c r="Q354" s="97"/>
      <c r="R354" s="98"/>
      <c r="S354" s="97"/>
      <c r="T354" s="98"/>
      <c r="U354" s="98"/>
      <c r="V354" s="98"/>
      <c r="W354" s="160"/>
      <c r="X354" s="95"/>
      <c r="Y354" s="98"/>
      <c r="Z354" s="163"/>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row>
    <row r="355" spans="1:162" x14ac:dyDescent="0.25">
      <c r="A355" s="95"/>
      <c r="B355" s="98"/>
      <c r="C355" s="97"/>
      <c r="D355" s="97"/>
      <c r="E355" s="97"/>
      <c r="F355" s="97"/>
      <c r="G355" s="97"/>
      <c r="H355" s="97"/>
      <c r="I355" s="97"/>
      <c r="J355" s="97"/>
      <c r="K355" s="97"/>
      <c r="L355" s="97"/>
      <c r="M355" s="97"/>
      <c r="N355" s="98"/>
      <c r="O355" s="98"/>
      <c r="P355" s="97"/>
      <c r="Q355" s="97"/>
      <c r="R355" s="98"/>
      <c r="S355" s="97"/>
      <c r="T355" s="98"/>
      <c r="U355" s="98"/>
      <c r="V355" s="98"/>
      <c r="W355" s="160"/>
      <c r="X355" s="95"/>
      <c r="Y355" s="98"/>
      <c r="Z355" s="163"/>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c r="CO355" s="96"/>
      <c r="CP355" s="96"/>
      <c r="CQ355" s="96"/>
      <c r="CR355" s="96"/>
      <c r="CS355" s="96"/>
      <c r="CT355" s="96"/>
      <c r="CU355" s="96"/>
      <c r="CV355" s="96"/>
      <c r="CW355" s="96"/>
      <c r="CX355" s="96"/>
      <c r="CY355" s="96"/>
      <c r="CZ355" s="96"/>
      <c r="DA355" s="96"/>
      <c r="DB355" s="96"/>
      <c r="DC355" s="96"/>
      <c r="DD355" s="96"/>
      <c r="DE355" s="96"/>
      <c r="DF355" s="96"/>
      <c r="DG355" s="96"/>
      <c r="DH355" s="96"/>
      <c r="DI355" s="96"/>
      <c r="DJ355" s="96"/>
      <c r="DK355" s="96"/>
      <c r="DL355" s="96"/>
      <c r="DM355" s="96"/>
      <c r="DN355" s="96"/>
      <c r="DO355" s="96"/>
      <c r="DP355" s="96"/>
      <c r="DQ355" s="96"/>
      <c r="DR355" s="96"/>
      <c r="DS355" s="96"/>
      <c r="DT355" s="96"/>
      <c r="DU355" s="96"/>
      <c r="DV355" s="96"/>
      <c r="DW355" s="96"/>
      <c r="DX355" s="96"/>
      <c r="DY355" s="96"/>
      <c r="DZ355" s="96"/>
      <c r="EA355" s="96"/>
      <c r="EB355" s="96"/>
      <c r="EC355" s="96"/>
      <c r="ED355" s="96"/>
      <c r="EE355" s="96"/>
      <c r="EF355" s="96"/>
      <c r="EG355" s="96"/>
      <c r="EH355" s="96"/>
      <c r="EI355" s="96"/>
      <c r="EJ355" s="96"/>
      <c r="EK355" s="96"/>
      <c r="EL355" s="96"/>
      <c r="EM355" s="96"/>
      <c r="EN355" s="96"/>
      <c r="EO355" s="96"/>
      <c r="EP355" s="96"/>
      <c r="EQ355" s="96"/>
      <c r="ER355" s="96"/>
      <c r="ES355" s="96"/>
      <c r="ET355" s="96"/>
      <c r="EU355" s="96"/>
      <c r="EV355" s="96"/>
      <c r="EW355" s="96"/>
      <c r="EX355" s="96"/>
      <c r="EY355" s="96"/>
      <c r="EZ355" s="96"/>
      <c r="FA355" s="96"/>
      <c r="FB355" s="96"/>
      <c r="FC355" s="96"/>
      <c r="FD355" s="96"/>
      <c r="FE355" s="96"/>
      <c r="FF355" s="96"/>
    </row>
    <row r="356" spans="1:162" x14ac:dyDescent="0.25">
      <c r="A356" s="95"/>
      <c r="B356" s="98"/>
      <c r="C356" s="97"/>
      <c r="D356" s="97"/>
      <c r="E356" s="97"/>
      <c r="F356" s="97"/>
      <c r="G356" s="97"/>
      <c r="H356" s="97"/>
      <c r="I356" s="97"/>
      <c r="J356" s="97"/>
      <c r="K356" s="97"/>
      <c r="L356" s="97"/>
      <c r="M356" s="97"/>
      <c r="N356" s="98"/>
      <c r="O356" s="98"/>
      <c r="P356" s="97"/>
      <c r="Q356" s="97"/>
      <c r="R356" s="98"/>
      <c r="S356" s="97"/>
      <c r="T356" s="98"/>
      <c r="U356" s="98"/>
      <c r="V356" s="98"/>
      <c r="W356" s="160"/>
      <c r="X356" s="95"/>
      <c r="Y356" s="98"/>
      <c r="Z356" s="163"/>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c r="DH356" s="96"/>
      <c r="DI356" s="96"/>
      <c r="DJ356" s="96"/>
      <c r="DK356" s="96"/>
      <c r="DL356" s="96"/>
      <c r="DM356" s="96"/>
      <c r="DN356" s="96"/>
      <c r="DO356" s="96"/>
      <c r="DP356" s="96"/>
      <c r="DQ356" s="96"/>
      <c r="DR356" s="96"/>
      <c r="DS356" s="96"/>
      <c r="DT356" s="96"/>
      <c r="DU356" s="96"/>
      <c r="DV356" s="96"/>
      <c r="DW356" s="96"/>
      <c r="DX356" s="96"/>
      <c r="DY356" s="96"/>
      <c r="DZ356" s="96"/>
      <c r="EA356" s="96"/>
      <c r="EB356" s="96"/>
      <c r="EC356" s="96"/>
      <c r="ED356" s="96"/>
      <c r="EE356" s="96"/>
      <c r="EF356" s="96"/>
      <c r="EG356" s="96"/>
      <c r="EH356" s="96"/>
      <c r="EI356" s="96"/>
      <c r="EJ356" s="96"/>
      <c r="EK356" s="96"/>
      <c r="EL356" s="96"/>
      <c r="EM356" s="96"/>
      <c r="EN356" s="96"/>
      <c r="EO356" s="96"/>
      <c r="EP356" s="96"/>
      <c r="EQ356" s="96"/>
      <c r="ER356" s="96"/>
      <c r="ES356" s="96"/>
      <c r="ET356" s="96"/>
      <c r="EU356" s="96"/>
      <c r="EV356" s="96"/>
      <c r="EW356" s="96"/>
      <c r="EX356" s="96"/>
      <c r="EY356" s="96"/>
      <c r="EZ356" s="96"/>
      <c r="FA356" s="96"/>
      <c r="FB356" s="96"/>
      <c r="FC356" s="96"/>
      <c r="FD356" s="96"/>
      <c r="FE356" s="96"/>
      <c r="FF356" s="96"/>
    </row>
    <row r="357" spans="1:162" x14ac:dyDescent="0.25">
      <c r="A357" s="95"/>
      <c r="B357" s="98"/>
      <c r="C357" s="97"/>
      <c r="D357" s="97"/>
      <c r="E357" s="97"/>
      <c r="F357" s="97"/>
      <c r="G357" s="97"/>
      <c r="H357" s="97"/>
      <c r="I357" s="97"/>
      <c r="J357" s="97"/>
      <c r="K357" s="97"/>
      <c r="L357" s="97"/>
      <c r="M357" s="97"/>
      <c r="N357" s="98"/>
      <c r="O357" s="98"/>
      <c r="P357" s="97"/>
      <c r="Q357" s="97"/>
      <c r="R357" s="98"/>
      <c r="S357" s="97"/>
      <c r="T357" s="98"/>
      <c r="U357" s="98"/>
      <c r="V357" s="98"/>
      <c r="W357" s="160"/>
      <c r="X357" s="95"/>
      <c r="Y357" s="98"/>
      <c r="Z357" s="163"/>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6"/>
      <c r="DH357" s="96"/>
      <c r="DI357" s="96"/>
      <c r="DJ357" s="96"/>
      <c r="DK357" s="96"/>
      <c r="DL357" s="96"/>
      <c r="DM357" s="96"/>
      <c r="DN357" s="96"/>
      <c r="DO357" s="96"/>
      <c r="DP357" s="96"/>
      <c r="DQ357" s="96"/>
      <c r="DR357" s="96"/>
      <c r="DS357" s="96"/>
      <c r="DT357" s="96"/>
      <c r="DU357" s="96"/>
      <c r="DV357" s="96"/>
      <c r="DW357" s="96"/>
      <c r="DX357" s="96"/>
      <c r="DY357" s="96"/>
      <c r="DZ357" s="96"/>
      <c r="EA357" s="96"/>
      <c r="EB357" s="96"/>
      <c r="EC357" s="96"/>
      <c r="ED357" s="96"/>
      <c r="EE357" s="96"/>
      <c r="EF357" s="96"/>
      <c r="EG357" s="96"/>
      <c r="EH357" s="96"/>
      <c r="EI357" s="96"/>
      <c r="EJ357" s="96"/>
      <c r="EK357" s="96"/>
      <c r="EL357" s="96"/>
      <c r="EM357" s="96"/>
      <c r="EN357" s="96"/>
      <c r="EO357" s="96"/>
      <c r="EP357" s="96"/>
      <c r="EQ357" s="96"/>
      <c r="ER357" s="96"/>
      <c r="ES357" s="96"/>
      <c r="ET357" s="96"/>
      <c r="EU357" s="96"/>
      <c r="EV357" s="96"/>
      <c r="EW357" s="96"/>
      <c r="EX357" s="96"/>
      <c r="EY357" s="96"/>
      <c r="EZ357" s="96"/>
      <c r="FA357" s="96"/>
      <c r="FB357" s="96"/>
      <c r="FC357" s="96"/>
      <c r="FD357" s="96"/>
      <c r="FE357" s="96"/>
      <c r="FF357" s="96"/>
    </row>
    <row r="358" spans="1:162" x14ac:dyDescent="0.25">
      <c r="A358" s="95"/>
      <c r="B358" s="98"/>
      <c r="C358" s="97"/>
      <c r="D358" s="97"/>
      <c r="E358" s="97"/>
      <c r="F358" s="97"/>
      <c r="G358" s="97"/>
      <c r="H358" s="97"/>
      <c r="I358" s="97"/>
      <c r="J358" s="97"/>
      <c r="K358" s="97"/>
      <c r="L358" s="97"/>
      <c r="M358" s="97"/>
      <c r="N358" s="98"/>
      <c r="O358" s="98"/>
      <c r="P358" s="97"/>
      <c r="Q358" s="97"/>
      <c r="R358" s="98"/>
      <c r="S358" s="97"/>
      <c r="T358" s="98"/>
      <c r="U358" s="98"/>
      <c r="V358" s="98"/>
      <c r="W358" s="160"/>
      <c r="X358" s="95"/>
      <c r="Y358" s="98"/>
      <c r="Z358" s="163"/>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6"/>
      <c r="DH358" s="96"/>
      <c r="DI358" s="96"/>
      <c r="DJ358" s="96"/>
      <c r="DK358" s="96"/>
      <c r="DL358" s="96"/>
      <c r="DM358" s="96"/>
      <c r="DN358" s="96"/>
      <c r="DO358" s="96"/>
      <c r="DP358" s="96"/>
      <c r="DQ358" s="96"/>
      <c r="DR358" s="96"/>
      <c r="DS358" s="96"/>
      <c r="DT358" s="96"/>
      <c r="DU358" s="96"/>
      <c r="DV358" s="96"/>
      <c r="DW358" s="96"/>
      <c r="DX358" s="96"/>
      <c r="DY358" s="96"/>
      <c r="DZ358" s="96"/>
      <c r="EA358" s="96"/>
      <c r="EB358" s="96"/>
      <c r="EC358" s="96"/>
      <c r="ED358" s="96"/>
      <c r="EE358" s="96"/>
      <c r="EF358" s="96"/>
      <c r="EG358" s="96"/>
      <c r="EH358" s="96"/>
      <c r="EI358" s="96"/>
      <c r="EJ358" s="96"/>
      <c r="EK358" s="96"/>
      <c r="EL358" s="96"/>
      <c r="EM358" s="96"/>
      <c r="EN358" s="96"/>
      <c r="EO358" s="96"/>
      <c r="EP358" s="96"/>
      <c r="EQ358" s="96"/>
      <c r="ER358" s="96"/>
      <c r="ES358" s="96"/>
      <c r="ET358" s="96"/>
      <c r="EU358" s="96"/>
      <c r="EV358" s="96"/>
      <c r="EW358" s="96"/>
      <c r="EX358" s="96"/>
      <c r="EY358" s="96"/>
      <c r="EZ358" s="96"/>
      <c r="FA358" s="96"/>
      <c r="FB358" s="96"/>
      <c r="FC358" s="96"/>
      <c r="FD358" s="96"/>
      <c r="FE358" s="96"/>
      <c r="FF358" s="96"/>
    </row>
    <row r="359" spans="1:162" x14ac:dyDescent="0.25">
      <c r="A359" s="95"/>
      <c r="B359" s="98"/>
      <c r="C359" s="97"/>
      <c r="D359" s="97"/>
      <c r="E359" s="97"/>
      <c r="F359" s="97"/>
      <c r="G359" s="97"/>
      <c r="H359" s="97"/>
      <c r="I359" s="97"/>
      <c r="J359" s="97"/>
      <c r="K359" s="97"/>
      <c r="L359" s="97"/>
      <c r="M359" s="97"/>
      <c r="N359" s="98"/>
      <c r="O359" s="98"/>
      <c r="P359" s="97"/>
      <c r="Q359" s="97"/>
      <c r="R359" s="98"/>
      <c r="S359" s="97"/>
      <c r="T359" s="98"/>
      <c r="U359" s="98"/>
      <c r="V359" s="98"/>
      <c r="W359" s="160"/>
      <c r="X359" s="95"/>
      <c r="Y359" s="98"/>
      <c r="Z359" s="163"/>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6"/>
      <c r="DH359" s="96"/>
      <c r="DI359" s="96"/>
      <c r="DJ359" s="96"/>
      <c r="DK359" s="96"/>
      <c r="DL359" s="96"/>
      <c r="DM359" s="96"/>
      <c r="DN359" s="96"/>
      <c r="DO359" s="96"/>
      <c r="DP359" s="96"/>
      <c r="DQ359" s="96"/>
      <c r="DR359" s="96"/>
      <c r="DS359" s="96"/>
      <c r="DT359" s="96"/>
      <c r="DU359" s="96"/>
      <c r="DV359" s="96"/>
      <c r="DW359" s="96"/>
      <c r="DX359" s="96"/>
      <c r="DY359" s="96"/>
      <c r="DZ359" s="96"/>
      <c r="EA359" s="96"/>
      <c r="EB359" s="96"/>
      <c r="EC359" s="96"/>
      <c r="ED359" s="96"/>
      <c r="EE359" s="96"/>
      <c r="EF359" s="96"/>
      <c r="EG359" s="96"/>
      <c r="EH359" s="96"/>
      <c r="EI359" s="96"/>
      <c r="EJ359" s="96"/>
      <c r="EK359" s="96"/>
      <c r="EL359" s="96"/>
      <c r="EM359" s="96"/>
      <c r="EN359" s="96"/>
      <c r="EO359" s="96"/>
      <c r="EP359" s="96"/>
      <c r="EQ359" s="96"/>
      <c r="ER359" s="96"/>
      <c r="ES359" s="96"/>
      <c r="ET359" s="96"/>
      <c r="EU359" s="96"/>
      <c r="EV359" s="96"/>
      <c r="EW359" s="96"/>
      <c r="EX359" s="96"/>
      <c r="EY359" s="96"/>
      <c r="EZ359" s="96"/>
      <c r="FA359" s="96"/>
      <c r="FB359" s="96"/>
      <c r="FC359" s="96"/>
      <c r="FD359" s="96"/>
      <c r="FE359" s="96"/>
      <c r="FF359" s="96"/>
    </row>
    <row r="360" spans="1:162" x14ac:dyDescent="0.25">
      <c r="A360" s="95"/>
      <c r="B360" s="98"/>
      <c r="C360" s="97"/>
      <c r="D360" s="97"/>
      <c r="E360" s="97"/>
      <c r="F360" s="97"/>
      <c r="G360" s="97"/>
      <c r="H360" s="97"/>
      <c r="I360" s="97"/>
      <c r="J360" s="97"/>
      <c r="K360" s="97"/>
      <c r="L360" s="97"/>
      <c r="M360" s="97"/>
      <c r="N360" s="98"/>
      <c r="O360" s="98"/>
      <c r="P360" s="97"/>
      <c r="Q360" s="97"/>
      <c r="R360" s="98"/>
      <c r="S360" s="97"/>
      <c r="T360" s="98"/>
      <c r="U360" s="98"/>
      <c r="V360" s="98"/>
      <c r="W360" s="160"/>
      <c r="X360" s="95"/>
      <c r="Y360" s="98"/>
      <c r="Z360" s="163"/>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c r="DH360" s="96"/>
      <c r="DI360" s="96"/>
      <c r="DJ360" s="96"/>
      <c r="DK360" s="96"/>
      <c r="DL360" s="96"/>
      <c r="DM360" s="96"/>
      <c r="DN360" s="96"/>
      <c r="DO360" s="96"/>
      <c r="DP360" s="96"/>
      <c r="DQ360" s="96"/>
      <c r="DR360" s="96"/>
      <c r="DS360" s="96"/>
      <c r="DT360" s="96"/>
      <c r="DU360" s="96"/>
      <c r="DV360" s="96"/>
      <c r="DW360" s="96"/>
      <c r="DX360" s="96"/>
      <c r="DY360" s="96"/>
      <c r="DZ360" s="96"/>
      <c r="EA360" s="96"/>
      <c r="EB360" s="96"/>
      <c r="EC360" s="96"/>
      <c r="ED360" s="96"/>
      <c r="EE360" s="96"/>
      <c r="EF360" s="96"/>
      <c r="EG360" s="96"/>
      <c r="EH360" s="96"/>
      <c r="EI360" s="96"/>
      <c r="EJ360" s="96"/>
      <c r="EK360" s="96"/>
      <c r="EL360" s="96"/>
      <c r="EM360" s="96"/>
      <c r="EN360" s="96"/>
      <c r="EO360" s="96"/>
      <c r="EP360" s="96"/>
      <c r="EQ360" s="96"/>
      <c r="ER360" s="96"/>
      <c r="ES360" s="96"/>
      <c r="ET360" s="96"/>
      <c r="EU360" s="96"/>
      <c r="EV360" s="96"/>
      <c r="EW360" s="96"/>
      <c r="EX360" s="96"/>
      <c r="EY360" s="96"/>
      <c r="EZ360" s="96"/>
      <c r="FA360" s="96"/>
      <c r="FB360" s="96"/>
      <c r="FC360" s="96"/>
      <c r="FD360" s="96"/>
      <c r="FE360" s="96"/>
      <c r="FF360" s="96"/>
    </row>
    <row r="361" spans="1:162" x14ac:dyDescent="0.25">
      <c r="A361" s="95"/>
      <c r="B361" s="98"/>
      <c r="C361" s="97"/>
      <c r="D361" s="97"/>
      <c r="E361" s="97"/>
      <c r="F361" s="97"/>
      <c r="G361" s="97"/>
      <c r="H361" s="97"/>
      <c r="I361" s="97"/>
      <c r="J361" s="97"/>
      <c r="K361" s="97"/>
      <c r="L361" s="97"/>
      <c r="M361" s="97"/>
      <c r="N361" s="98"/>
      <c r="O361" s="98"/>
      <c r="P361" s="97"/>
      <c r="Q361" s="97"/>
      <c r="R361" s="98"/>
      <c r="S361" s="97"/>
      <c r="T361" s="98"/>
      <c r="U361" s="98"/>
      <c r="V361" s="98"/>
      <c r="W361" s="160"/>
      <c r="X361" s="95"/>
      <c r="Y361" s="98"/>
      <c r="Z361" s="163"/>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c r="CO361" s="96"/>
      <c r="CP361" s="96"/>
      <c r="CQ361" s="96"/>
      <c r="CR361" s="96"/>
      <c r="CS361" s="96"/>
      <c r="CT361" s="96"/>
      <c r="CU361" s="96"/>
      <c r="CV361" s="96"/>
      <c r="CW361" s="96"/>
      <c r="CX361" s="96"/>
      <c r="CY361" s="96"/>
      <c r="CZ361" s="96"/>
      <c r="DA361" s="96"/>
      <c r="DB361" s="96"/>
      <c r="DC361" s="96"/>
      <c r="DD361" s="96"/>
      <c r="DE361" s="96"/>
      <c r="DF361" s="96"/>
      <c r="DG361" s="96"/>
      <c r="DH361" s="96"/>
      <c r="DI361" s="96"/>
      <c r="DJ361" s="96"/>
      <c r="DK361" s="96"/>
      <c r="DL361" s="96"/>
      <c r="DM361" s="96"/>
      <c r="DN361" s="96"/>
      <c r="DO361" s="96"/>
      <c r="DP361" s="96"/>
      <c r="DQ361" s="96"/>
      <c r="DR361" s="96"/>
      <c r="DS361" s="96"/>
      <c r="DT361" s="96"/>
      <c r="DU361" s="96"/>
      <c r="DV361" s="96"/>
      <c r="DW361" s="96"/>
      <c r="DX361" s="96"/>
      <c r="DY361" s="96"/>
      <c r="DZ361" s="96"/>
      <c r="EA361" s="96"/>
      <c r="EB361" s="96"/>
      <c r="EC361" s="96"/>
      <c r="ED361" s="96"/>
      <c r="EE361" s="96"/>
      <c r="EF361" s="96"/>
      <c r="EG361" s="96"/>
      <c r="EH361" s="96"/>
      <c r="EI361" s="96"/>
      <c r="EJ361" s="96"/>
      <c r="EK361" s="96"/>
      <c r="EL361" s="96"/>
      <c r="EM361" s="96"/>
      <c r="EN361" s="96"/>
      <c r="EO361" s="96"/>
      <c r="EP361" s="96"/>
      <c r="EQ361" s="96"/>
      <c r="ER361" s="96"/>
      <c r="ES361" s="96"/>
      <c r="ET361" s="96"/>
      <c r="EU361" s="96"/>
      <c r="EV361" s="96"/>
      <c r="EW361" s="96"/>
      <c r="EX361" s="96"/>
      <c r="EY361" s="96"/>
      <c r="EZ361" s="96"/>
      <c r="FA361" s="96"/>
      <c r="FB361" s="96"/>
      <c r="FC361" s="96"/>
      <c r="FD361" s="96"/>
      <c r="FE361" s="96"/>
      <c r="FF361" s="96"/>
    </row>
    <row r="362" spans="1:162" x14ac:dyDescent="0.25">
      <c r="A362" s="95"/>
      <c r="B362" s="98"/>
      <c r="C362" s="97"/>
      <c r="D362" s="97"/>
      <c r="E362" s="97"/>
      <c r="F362" s="97"/>
      <c r="G362" s="97"/>
      <c r="H362" s="97"/>
      <c r="I362" s="97"/>
      <c r="J362" s="97"/>
      <c r="K362" s="97"/>
      <c r="L362" s="97"/>
      <c r="M362" s="97"/>
      <c r="N362" s="98"/>
      <c r="O362" s="98"/>
      <c r="P362" s="97"/>
      <c r="Q362" s="97"/>
      <c r="R362" s="98"/>
      <c r="S362" s="97"/>
      <c r="T362" s="98"/>
      <c r="U362" s="98"/>
      <c r="V362" s="98"/>
      <c r="W362" s="160"/>
      <c r="X362" s="95"/>
      <c r="Y362" s="98"/>
      <c r="Z362" s="163"/>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6"/>
      <c r="DH362" s="96"/>
      <c r="DI362" s="96"/>
      <c r="DJ362" s="96"/>
      <c r="DK362" s="96"/>
      <c r="DL362" s="96"/>
      <c r="DM362" s="96"/>
      <c r="DN362" s="96"/>
      <c r="DO362" s="96"/>
      <c r="DP362" s="96"/>
      <c r="DQ362" s="96"/>
      <c r="DR362" s="96"/>
      <c r="DS362" s="96"/>
      <c r="DT362" s="96"/>
      <c r="DU362" s="96"/>
      <c r="DV362" s="96"/>
      <c r="DW362" s="96"/>
      <c r="DX362" s="96"/>
      <c r="DY362" s="96"/>
      <c r="DZ362" s="96"/>
      <c r="EA362" s="96"/>
      <c r="EB362" s="96"/>
      <c r="EC362" s="96"/>
      <c r="ED362" s="96"/>
      <c r="EE362" s="96"/>
      <c r="EF362" s="96"/>
      <c r="EG362" s="96"/>
      <c r="EH362" s="96"/>
      <c r="EI362" s="96"/>
      <c r="EJ362" s="96"/>
      <c r="EK362" s="96"/>
      <c r="EL362" s="96"/>
      <c r="EM362" s="96"/>
      <c r="EN362" s="96"/>
      <c r="EO362" s="96"/>
      <c r="EP362" s="96"/>
      <c r="EQ362" s="96"/>
      <c r="ER362" s="96"/>
      <c r="ES362" s="96"/>
      <c r="ET362" s="96"/>
      <c r="EU362" s="96"/>
      <c r="EV362" s="96"/>
      <c r="EW362" s="96"/>
      <c r="EX362" s="96"/>
      <c r="EY362" s="96"/>
      <c r="EZ362" s="96"/>
      <c r="FA362" s="96"/>
      <c r="FB362" s="96"/>
      <c r="FC362" s="96"/>
      <c r="FD362" s="96"/>
      <c r="FE362" s="96"/>
      <c r="FF362" s="96"/>
    </row>
    <row r="363" spans="1:162" x14ac:dyDescent="0.25">
      <c r="A363" s="95"/>
      <c r="B363" s="98"/>
      <c r="C363" s="97"/>
      <c r="D363" s="97"/>
      <c r="E363" s="97"/>
      <c r="F363" s="97"/>
      <c r="G363" s="97"/>
      <c r="H363" s="97"/>
      <c r="I363" s="97"/>
      <c r="J363" s="97"/>
      <c r="K363" s="97"/>
      <c r="L363" s="97"/>
      <c r="M363" s="97"/>
      <c r="N363" s="98"/>
      <c r="O363" s="98"/>
      <c r="P363" s="97"/>
      <c r="Q363" s="97"/>
      <c r="R363" s="98"/>
      <c r="S363" s="97"/>
      <c r="T363" s="98"/>
      <c r="U363" s="98"/>
      <c r="V363" s="98"/>
      <c r="W363" s="160"/>
      <c r="X363" s="95"/>
      <c r="Y363" s="98"/>
      <c r="Z363" s="163"/>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c r="EX363" s="96"/>
      <c r="EY363" s="96"/>
      <c r="EZ363" s="96"/>
      <c r="FA363" s="96"/>
      <c r="FB363" s="96"/>
      <c r="FC363" s="96"/>
      <c r="FD363" s="96"/>
      <c r="FE363" s="96"/>
      <c r="FF363" s="96"/>
    </row>
    <row r="364" spans="1:162" x14ac:dyDescent="0.25">
      <c r="A364" s="95"/>
      <c r="B364" s="98"/>
      <c r="C364" s="97"/>
      <c r="D364" s="97"/>
      <c r="E364" s="97"/>
      <c r="F364" s="97"/>
      <c r="G364" s="97"/>
      <c r="H364" s="97"/>
      <c r="I364" s="97"/>
      <c r="J364" s="97"/>
      <c r="K364" s="97"/>
      <c r="L364" s="97"/>
      <c r="M364" s="97"/>
      <c r="N364" s="98"/>
      <c r="O364" s="98"/>
      <c r="P364" s="97"/>
      <c r="Q364" s="97"/>
      <c r="R364" s="98"/>
      <c r="S364" s="97"/>
      <c r="T364" s="98"/>
      <c r="U364" s="98"/>
      <c r="V364" s="98"/>
      <c r="W364" s="160"/>
      <c r="X364" s="95"/>
      <c r="Y364" s="98"/>
      <c r="Z364" s="163"/>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c r="CO364" s="96"/>
      <c r="CP364" s="96"/>
      <c r="CQ364" s="96"/>
      <c r="CR364" s="96"/>
      <c r="CS364" s="96"/>
      <c r="CT364" s="96"/>
      <c r="CU364" s="96"/>
      <c r="CV364" s="96"/>
      <c r="CW364" s="96"/>
      <c r="CX364" s="96"/>
      <c r="CY364" s="96"/>
      <c r="CZ364" s="96"/>
      <c r="DA364" s="96"/>
      <c r="DB364" s="96"/>
      <c r="DC364" s="96"/>
      <c r="DD364" s="96"/>
      <c r="DE364" s="96"/>
      <c r="DF364" s="96"/>
      <c r="DG364" s="96"/>
      <c r="DH364" s="96"/>
      <c r="DI364" s="96"/>
      <c r="DJ364" s="96"/>
      <c r="DK364" s="96"/>
      <c r="DL364" s="96"/>
      <c r="DM364" s="96"/>
      <c r="DN364" s="96"/>
      <c r="DO364" s="96"/>
      <c r="DP364" s="96"/>
      <c r="DQ364" s="96"/>
      <c r="DR364" s="96"/>
      <c r="DS364" s="96"/>
      <c r="DT364" s="96"/>
      <c r="DU364" s="96"/>
      <c r="DV364" s="96"/>
      <c r="DW364" s="96"/>
      <c r="DX364" s="96"/>
      <c r="DY364" s="96"/>
      <c r="DZ364" s="96"/>
      <c r="EA364" s="96"/>
      <c r="EB364" s="96"/>
      <c r="EC364" s="96"/>
      <c r="ED364" s="96"/>
      <c r="EE364" s="96"/>
      <c r="EF364" s="96"/>
      <c r="EG364" s="96"/>
      <c r="EH364" s="96"/>
      <c r="EI364" s="96"/>
      <c r="EJ364" s="96"/>
      <c r="EK364" s="96"/>
      <c r="EL364" s="96"/>
      <c r="EM364" s="96"/>
      <c r="EN364" s="96"/>
      <c r="EO364" s="96"/>
      <c r="EP364" s="96"/>
      <c r="EQ364" s="96"/>
      <c r="ER364" s="96"/>
      <c r="ES364" s="96"/>
      <c r="ET364" s="96"/>
      <c r="EU364" s="96"/>
      <c r="EV364" s="96"/>
      <c r="EW364" s="96"/>
      <c r="EX364" s="96"/>
      <c r="EY364" s="96"/>
      <c r="EZ364" s="96"/>
      <c r="FA364" s="96"/>
      <c r="FB364" s="96"/>
      <c r="FC364" s="96"/>
      <c r="FD364" s="96"/>
      <c r="FE364" s="96"/>
      <c r="FF364" s="96"/>
    </row>
    <row r="365" spans="1:162" x14ac:dyDescent="0.25">
      <c r="A365" s="95"/>
      <c r="B365" s="98"/>
      <c r="C365" s="97"/>
      <c r="D365" s="97"/>
      <c r="E365" s="97"/>
      <c r="F365" s="97"/>
      <c r="G365" s="97"/>
      <c r="H365" s="97"/>
      <c r="I365" s="97"/>
      <c r="J365" s="97"/>
      <c r="K365" s="97"/>
      <c r="L365" s="97"/>
      <c r="M365" s="97"/>
      <c r="N365" s="98"/>
      <c r="O365" s="98"/>
      <c r="P365" s="97"/>
      <c r="Q365" s="97"/>
      <c r="R365" s="98"/>
      <c r="S365" s="97"/>
      <c r="T365" s="98"/>
      <c r="U365" s="98"/>
      <c r="V365" s="98"/>
      <c r="W365" s="160"/>
      <c r="X365" s="95"/>
      <c r="Y365" s="98"/>
      <c r="Z365" s="163"/>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c r="CO365" s="96"/>
      <c r="CP365" s="96"/>
      <c r="CQ365" s="96"/>
      <c r="CR365" s="96"/>
      <c r="CS365" s="96"/>
      <c r="CT365" s="96"/>
      <c r="CU365" s="96"/>
      <c r="CV365" s="96"/>
      <c r="CW365" s="96"/>
      <c r="CX365" s="96"/>
      <c r="CY365" s="96"/>
      <c r="CZ365" s="96"/>
      <c r="DA365" s="96"/>
      <c r="DB365" s="96"/>
      <c r="DC365" s="96"/>
      <c r="DD365" s="96"/>
      <c r="DE365" s="96"/>
      <c r="DF365" s="96"/>
      <c r="DG365" s="96"/>
      <c r="DH365" s="96"/>
      <c r="DI365" s="96"/>
      <c r="DJ365" s="96"/>
      <c r="DK365" s="96"/>
      <c r="DL365" s="96"/>
      <c r="DM365" s="96"/>
      <c r="DN365" s="96"/>
      <c r="DO365" s="96"/>
      <c r="DP365" s="96"/>
      <c r="DQ365" s="96"/>
      <c r="DR365" s="96"/>
      <c r="DS365" s="96"/>
      <c r="DT365" s="96"/>
      <c r="DU365" s="96"/>
      <c r="DV365" s="96"/>
      <c r="DW365" s="96"/>
      <c r="DX365" s="96"/>
      <c r="DY365" s="96"/>
      <c r="DZ365" s="96"/>
      <c r="EA365" s="96"/>
      <c r="EB365" s="96"/>
      <c r="EC365" s="96"/>
      <c r="ED365" s="96"/>
      <c r="EE365" s="96"/>
      <c r="EF365" s="96"/>
      <c r="EG365" s="96"/>
      <c r="EH365" s="96"/>
      <c r="EI365" s="96"/>
      <c r="EJ365" s="96"/>
      <c r="EK365" s="96"/>
      <c r="EL365" s="96"/>
      <c r="EM365" s="96"/>
      <c r="EN365" s="96"/>
      <c r="EO365" s="96"/>
      <c r="EP365" s="96"/>
      <c r="EQ365" s="96"/>
      <c r="ER365" s="96"/>
      <c r="ES365" s="96"/>
      <c r="ET365" s="96"/>
      <c r="EU365" s="96"/>
      <c r="EV365" s="96"/>
      <c r="EW365" s="96"/>
      <c r="EX365" s="96"/>
      <c r="EY365" s="96"/>
      <c r="EZ365" s="96"/>
      <c r="FA365" s="96"/>
      <c r="FB365" s="96"/>
      <c r="FC365" s="96"/>
      <c r="FD365" s="96"/>
      <c r="FE365" s="96"/>
      <c r="FF365" s="96"/>
    </row>
    <row r="366" spans="1:162" x14ac:dyDescent="0.25">
      <c r="A366" s="95"/>
      <c r="B366" s="98"/>
      <c r="C366" s="97"/>
      <c r="D366" s="97"/>
      <c r="E366" s="97"/>
      <c r="F366" s="97"/>
      <c r="G366" s="97"/>
      <c r="H366" s="97"/>
      <c r="I366" s="97"/>
      <c r="J366" s="97"/>
      <c r="K366" s="97"/>
      <c r="L366" s="97"/>
      <c r="M366" s="97"/>
      <c r="N366" s="98"/>
      <c r="O366" s="98"/>
      <c r="P366" s="97"/>
      <c r="Q366" s="97"/>
      <c r="R366" s="98"/>
      <c r="S366" s="97"/>
      <c r="T366" s="98"/>
      <c r="U366" s="98"/>
      <c r="V366" s="98"/>
      <c r="W366" s="160"/>
      <c r="X366" s="95"/>
      <c r="Y366" s="98"/>
      <c r="Z366" s="163"/>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c r="DH366" s="96"/>
      <c r="DI366" s="96"/>
      <c r="DJ366" s="96"/>
      <c r="DK366" s="96"/>
      <c r="DL366" s="96"/>
      <c r="DM366" s="96"/>
      <c r="DN366" s="96"/>
      <c r="DO366" s="96"/>
      <c r="DP366" s="96"/>
      <c r="DQ366" s="96"/>
      <c r="DR366" s="96"/>
      <c r="DS366" s="96"/>
      <c r="DT366" s="96"/>
      <c r="DU366" s="96"/>
      <c r="DV366" s="96"/>
      <c r="DW366" s="96"/>
      <c r="DX366" s="96"/>
      <c r="DY366" s="96"/>
      <c r="DZ366" s="96"/>
      <c r="EA366" s="96"/>
      <c r="EB366" s="96"/>
      <c r="EC366" s="96"/>
      <c r="ED366" s="96"/>
      <c r="EE366" s="96"/>
      <c r="EF366" s="96"/>
      <c r="EG366" s="96"/>
      <c r="EH366" s="96"/>
      <c r="EI366" s="96"/>
      <c r="EJ366" s="96"/>
      <c r="EK366" s="96"/>
      <c r="EL366" s="96"/>
      <c r="EM366" s="96"/>
      <c r="EN366" s="96"/>
      <c r="EO366" s="96"/>
      <c r="EP366" s="96"/>
      <c r="EQ366" s="96"/>
      <c r="ER366" s="96"/>
      <c r="ES366" s="96"/>
      <c r="ET366" s="96"/>
      <c r="EU366" s="96"/>
      <c r="EV366" s="96"/>
      <c r="EW366" s="96"/>
      <c r="EX366" s="96"/>
      <c r="EY366" s="96"/>
      <c r="EZ366" s="96"/>
      <c r="FA366" s="96"/>
      <c r="FB366" s="96"/>
      <c r="FC366" s="96"/>
      <c r="FD366" s="96"/>
      <c r="FE366" s="96"/>
      <c r="FF366" s="96"/>
    </row>
    <row r="367" spans="1:162" x14ac:dyDescent="0.25">
      <c r="A367" s="95"/>
      <c r="B367" s="98"/>
      <c r="C367" s="97"/>
      <c r="D367" s="97"/>
      <c r="E367" s="97"/>
      <c r="F367" s="97"/>
      <c r="G367" s="97"/>
      <c r="H367" s="97"/>
      <c r="I367" s="97"/>
      <c r="J367" s="97"/>
      <c r="K367" s="97"/>
      <c r="L367" s="97"/>
      <c r="M367" s="97"/>
      <c r="N367" s="98"/>
      <c r="O367" s="98"/>
      <c r="P367" s="97"/>
      <c r="Q367" s="97"/>
      <c r="R367" s="98"/>
      <c r="S367" s="97"/>
      <c r="T367" s="98"/>
      <c r="U367" s="98"/>
      <c r="V367" s="98"/>
      <c r="W367" s="160"/>
      <c r="X367" s="95"/>
      <c r="Y367" s="98"/>
      <c r="Z367" s="163"/>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c r="CO367" s="96"/>
      <c r="CP367" s="96"/>
      <c r="CQ367" s="96"/>
      <c r="CR367" s="96"/>
      <c r="CS367" s="96"/>
      <c r="CT367" s="96"/>
      <c r="CU367" s="96"/>
      <c r="CV367" s="96"/>
      <c r="CW367" s="96"/>
      <c r="CX367" s="96"/>
      <c r="CY367" s="96"/>
      <c r="CZ367" s="96"/>
      <c r="DA367" s="96"/>
      <c r="DB367" s="96"/>
      <c r="DC367" s="96"/>
      <c r="DD367" s="96"/>
      <c r="DE367" s="96"/>
      <c r="DF367" s="96"/>
      <c r="DG367" s="96"/>
      <c r="DH367" s="96"/>
      <c r="DI367" s="96"/>
      <c r="DJ367" s="96"/>
      <c r="DK367" s="96"/>
      <c r="DL367" s="96"/>
      <c r="DM367" s="96"/>
      <c r="DN367" s="96"/>
      <c r="DO367" s="96"/>
      <c r="DP367" s="96"/>
      <c r="DQ367" s="96"/>
      <c r="DR367" s="96"/>
      <c r="DS367" s="96"/>
      <c r="DT367" s="96"/>
      <c r="DU367" s="96"/>
      <c r="DV367" s="96"/>
      <c r="DW367" s="96"/>
      <c r="DX367" s="96"/>
      <c r="DY367" s="96"/>
      <c r="DZ367" s="96"/>
      <c r="EA367" s="96"/>
      <c r="EB367" s="96"/>
      <c r="EC367" s="96"/>
      <c r="ED367" s="96"/>
      <c r="EE367" s="96"/>
      <c r="EF367" s="96"/>
      <c r="EG367" s="96"/>
      <c r="EH367" s="96"/>
      <c r="EI367" s="96"/>
      <c r="EJ367" s="96"/>
      <c r="EK367" s="96"/>
      <c r="EL367" s="96"/>
      <c r="EM367" s="96"/>
      <c r="EN367" s="96"/>
      <c r="EO367" s="96"/>
      <c r="EP367" s="96"/>
      <c r="EQ367" s="96"/>
      <c r="ER367" s="96"/>
      <c r="ES367" s="96"/>
      <c r="ET367" s="96"/>
      <c r="EU367" s="96"/>
      <c r="EV367" s="96"/>
      <c r="EW367" s="96"/>
      <c r="EX367" s="96"/>
      <c r="EY367" s="96"/>
      <c r="EZ367" s="96"/>
      <c r="FA367" s="96"/>
      <c r="FB367" s="96"/>
      <c r="FC367" s="96"/>
      <c r="FD367" s="96"/>
      <c r="FE367" s="96"/>
      <c r="FF367" s="96"/>
    </row>
    <row r="368" spans="1:162" x14ac:dyDescent="0.25">
      <c r="A368" s="95"/>
      <c r="B368" s="98"/>
      <c r="C368" s="97"/>
      <c r="D368" s="97"/>
      <c r="E368" s="97"/>
      <c r="F368" s="97"/>
      <c r="G368" s="97"/>
      <c r="H368" s="97"/>
      <c r="I368" s="97"/>
      <c r="J368" s="97"/>
      <c r="K368" s="97"/>
      <c r="L368" s="97"/>
      <c r="M368" s="97"/>
      <c r="N368" s="98"/>
      <c r="O368" s="98"/>
      <c r="P368" s="97"/>
      <c r="Q368" s="97"/>
      <c r="R368" s="98"/>
      <c r="S368" s="97"/>
      <c r="T368" s="98"/>
      <c r="U368" s="98"/>
      <c r="V368" s="98"/>
      <c r="W368" s="160"/>
      <c r="X368" s="95"/>
      <c r="Y368" s="98"/>
      <c r="Z368" s="163"/>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c r="CO368" s="96"/>
      <c r="CP368" s="96"/>
      <c r="CQ368" s="96"/>
      <c r="CR368" s="96"/>
      <c r="CS368" s="96"/>
      <c r="CT368" s="96"/>
      <c r="CU368" s="96"/>
      <c r="CV368" s="96"/>
      <c r="CW368" s="96"/>
      <c r="CX368" s="96"/>
      <c r="CY368" s="96"/>
      <c r="CZ368" s="96"/>
      <c r="DA368" s="96"/>
      <c r="DB368" s="96"/>
      <c r="DC368" s="96"/>
      <c r="DD368" s="96"/>
      <c r="DE368" s="96"/>
      <c r="DF368" s="96"/>
      <c r="DG368" s="96"/>
      <c r="DH368" s="96"/>
      <c r="DI368" s="96"/>
      <c r="DJ368" s="96"/>
      <c r="DK368" s="96"/>
      <c r="DL368" s="96"/>
      <c r="DM368" s="96"/>
      <c r="DN368" s="96"/>
      <c r="DO368" s="96"/>
      <c r="DP368" s="96"/>
      <c r="DQ368" s="96"/>
      <c r="DR368" s="96"/>
      <c r="DS368" s="96"/>
      <c r="DT368" s="96"/>
      <c r="DU368" s="96"/>
      <c r="DV368" s="96"/>
      <c r="DW368" s="96"/>
      <c r="DX368" s="96"/>
      <c r="DY368" s="96"/>
      <c r="DZ368" s="96"/>
      <c r="EA368" s="96"/>
      <c r="EB368" s="96"/>
      <c r="EC368" s="96"/>
      <c r="ED368" s="96"/>
      <c r="EE368" s="96"/>
      <c r="EF368" s="96"/>
      <c r="EG368" s="96"/>
      <c r="EH368" s="96"/>
      <c r="EI368" s="96"/>
      <c r="EJ368" s="96"/>
      <c r="EK368" s="96"/>
      <c r="EL368" s="96"/>
      <c r="EM368" s="96"/>
      <c r="EN368" s="96"/>
      <c r="EO368" s="96"/>
      <c r="EP368" s="96"/>
      <c r="EQ368" s="96"/>
      <c r="ER368" s="96"/>
      <c r="ES368" s="96"/>
      <c r="ET368" s="96"/>
      <c r="EU368" s="96"/>
      <c r="EV368" s="96"/>
      <c r="EW368" s="96"/>
      <c r="EX368" s="96"/>
      <c r="EY368" s="96"/>
      <c r="EZ368" s="96"/>
      <c r="FA368" s="96"/>
      <c r="FB368" s="96"/>
      <c r="FC368" s="96"/>
      <c r="FD368" s="96"/>
      <c r="FE368" s="96"/>
      <c r="FF368" s="96"/>
    </row>
    <row r="369" spans="1:162" x14ac:dyDescent="0.25">
      <c r="A369" s="95"/>
      <c r="B369" s="98"/>
      <c r="C369" s="97"/>
      <c r="D369" s="97"/>
      <c r="E369" s="97"/>
      <c r="F369" s="97"/>
      <c r="G369" s="97"/>
      <c r="H369" s="97"/>
      <c r="I369" s="97"/>
      <c r="J369" s="97"/>
      <c r="K369" s="97"/>
      <c r="L369" s="97"/>
      <c r="M369" s="97"/>
      <c r="N369" s="98"/>
      <c r="O369" s="98"/>
      <c r="P369" s="97"/>
      <c r="Q369" s="97"/>
      <c r="R369" s="98"/>
      <c r="S369" s="97"/>
      <c r="T369" s="98"/>
      <c r="U369" s="98"/>
      <c r="V369" s="98"/>
      <c r="W369" s="160"/>
      <c r="X369" s="95"/>
      <c r="Y369" s="98"/>
      <c r="Z369" s="163"/>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c r="CO369" s="96"/>
      <c r="CP369" s="96"/>
      <c r="CQ369" s="96"/>
      <c r="CR369" s="96"/>
      <c r="CS369" s="96"/>
      <c r="CT369" s="96"/>
      <c r="CU369" s="96"/>
      <c r="CV369" s="96"/>
      <c r="CW369" s="96"/>
      <c r="CX369" s="96"/>
      <c r="CY369" s="96"/>
      <c r="CZ369" s="96"/>
      <c r="DA369" s="96"/>
      <c r="DB369" s="96"/>
      <c r="DC369" s="96"/>
      <c r="DD369" s="96"/>
      <c r="DE369" s="96"/>
      <c r="DF369" s="96"/>
      <c r="DG369" s="96"/>
      <c r="DH369" s="96"/>
      <c r="DI369" s="96"/>
      <c r="DJ369" s="96"/>
      <c r="DK369" s="96"/>
      <c r="DL369" s="96"/>
      <c r="DM369" s="96"/>
      <c r="DN369" s="96"/>
      <c r="DO369" s="96"/>
      <c r="DP369" s="96"/>
      <c r="DQ369" s="96"/>
      <c r="DR369" s="96"/>
      <c r="DS369" s="96"/>
      <c r="DT369" s="96"/>
      <c r="DU369" s="96"/>
      <c r="DV369" s="96"/>
      <c r="DW369" s="96"/>
      <c r="DX369" s="96"/>
      <c r="DY369" s="96"/>
      <c r="DZ369" s="96"/>
      <c r="EA369" s="96"/>
      <c r="EB369" s="96"/>
      <c r="EC369" s="96"/>
      <c r="ED369" s="96"/>
      <c r="EE369" s="96"/>
      <c r="EF369" s="96"/>
      <c r="EG369" s="96"/>
      <c r="EH369" s="96"/>
      <c r="EI369" s="96"/>
      <c r="EJ369" s="96"/>
      <c r="EK369" s="96"/>
      <c r="EL369" s="96"/>
      <c r="EM369" s="96"/>
      <c r="EN369" s="96"/>
      <c r="EO369" s="96"/>
      <c r="EP369" s="96"/>
      <c r="EQ369" s="96"/>
      <c r="ER369" s="96"/>
      <c r="ES369" s="96"/>
      <c r="ET369" s="96"/>
      <c r="EU369" s="96"/>
      <c r="EV369" s="96"/>
      <c r="EW369" s="96"/>
      <c r="EX369" s="96"/>
      <c r="EY369" s="96"/>
      <c r="EZ369" s="96"/>
      <c r="FA369" s="96"/>
      <c r="FB369" s="96"/>
      <c r="FC369" s="96"/>
      <c r="FD369" s="96"/>
      <c r="FE369" s="96"/>
      <c r="FF369" s="96"/>
    </row>
    <row r="370" spans="1:162" x14ac:dyDescent="0.25">
      <c r="A370" s="95"/>
      <c r="B370" s="98"/>
      <c r="C370" s="97"/>
      <c r="D370" s="97"/>
      <c r="E370" s="97"/>
      <c r="F370" s="97"/>
      <c r="G370" s="97"/>
      <c r="H370" s="97"/>
      <c r="I370" s="97"/>
      <c r="J370" s="97"/>
      <c r="K370" s="97"/>
      <c r="L370" s="97"/>
      <c r="M370" s="97"/>
      <c r="N370" s="98"/>
      <c r="O370" s="98"/>
      <c r="P370" s="97"/>
      <c r="Q370" s="97"/>
      <c r="R370" s="98"/>
      <c r="S370" s="97"/>
      <c r="T370" s="98"/>
      <c r="U370" s="98"/>
      <c r="V370" s="98"/>
      <c r="W370" s="160"/>
      <c r="X370" s="95"/>
      <c r="Y370" s="98"/>
      <c r="Z370" s="163"/>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c r="CO370" s="96"/>
      <c r="CP370" s="96"/>
      <c r="CQ370" s="96"/>
      <c r="CR370" s="96"/>
      <c r="CS370" s="96"/>
      <c r="CT370" s="96"/>
      <c r="CU370" s="96"/>
      <c r="CV370" s="96"/>
      <c r="CW370" s="96"/>
      <c r="CX370" s="96"/>
      <c r="CY370" s="96"/>
      <c r="CZ370" s="96"/>
      <c r="DA370" s="96"/>
      <c r="DB370" s="96"/>
      <c r="DC370" s="96"/>
      <c r="DD370" s="96"/>
      <c r="DE370" s="96"/>
      <c r="DF370" s="96"/>
      <c r="DG370" s="96"/>
      <c r="DH370" s="96"/>
      <c r="DI370" s="96"/>
      <c r="DJ370" s="96"/>
      <c r="DK370" s="96"/>
      <c r="DL370" s="96"/>
      <c r="DM370" s="96"/>
      <c r="DN370" s="96"/>
      <c r="DO370" s="96"/>
      <c r="DP370" s="96"/>
      <c r="DQ370" s="96"/>
      <c r="DR370" s="96"/>
      <c r="DS370" s="96"/>
      <c r="DT370" s="96"/>
      <c r="DU370" s="96"/>
      <c r="DV370" s="96"/>
      <c r="DW370" s="96"/>
      <c r="DX370" s="96"/>
      <c r="DY370" s="96"/>
      <c r="DZ370" s="96"/>
      <c r="EA370" s="96"/>
      <c r="EB370" s="96"/>
      <c r="EC370" s="96"/>
      <c r="ED370" s="96"/>
      <c r="EE370" s="96"/>
      <c r="EF370" s="96"/>
      <c r="EG370" s="96"/>
      <c r="EH370" s="96"/>
      <c r="EI370" s="96"/>
      <c r="EJ370" s="96"/>
      <c r="EK370" s="96"/>
      <c r="EL370" s="96"/>
      <c r="EM370" s="96"/>
      <c r="EN370" s="96"/>
      <c r="EO370" s="96"/>
      <c r="EP370" s="96"/>
      <c r="EQ370" s="96"/>
      <c r="ER370" s="96"/>
      <c r="ES370" s="96"/>
      <c r="ET370" s="96"/>
      <c r="EU370" s="96"/>
      <c r="EV370" s="96"/>
      <c r="EW370" s="96"/>
      <c r="EX370" s="96"/>
      <c r="EY370" s="96"/>
      <c r="EZ370" s="96"/>
      <c r="FA370" s="96"/>
      <c r="FB370" s="96"/>
      <c r="FC370" s="96"/>
      <c r="FD370" s="96"/>
      <c r="FE370" s="96"/>
      <c r="FF370" s="96"/>
    </row>
    <row r="371" spans="1:162" x14ac:dyDescent="0.25">
      <c r="A371" s="95"/>
      <c r="B371" s="98"/>
      <c r="C371" s="97"/>
      <c r="D371" s="97"/>
      <c r="E371" s="97"/>
      <c r="F371" s="97"/>
      <c r="G371" s="97"/>
      <c r="H371" s="97"/>
      <c r="I371" s="97"/>
      <c r="J371" s="97"/>
      <c r="K371" s="97"/>
      <c r="L371" s="97"/>
      <c r="M371" s="97"/>
      <c r="N371" s="98"/>
      <c r="O371" s="98"/>
      <c r="P371" s="97"/>
      <c r="Q371" s="97"/>
      <c r="R371" s="98"/>
      <c r="S371" s="97"/>
      <c r="T371" s="98"/>
      <c r="U371" s="98"/>
      <c r="V371" s="98"/>
      <c r="W371" s="160"/>
      <c r="X371" s="95"/>
      <c r="Y371" s="98"/>
      <c r="Z371" s="163"/>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c r="CO371" s="96"/>
      <c r="CP371" s="96"/>
      <c r="CQ371" s="96"/>
      <c r="CR371" s="96"/>
      <c r="CS371" s="96"/>
      <c r="CT371" s="96"/>
      <c r="CU371" s="96"/>
      <c r="CV371" s="96"/>
      <c r="CW371" s="96"/>
      <c r="CX371" s="96"/>
      <c r="CY371" s="96"/>
      <c r="CZ371" s="96"/>
      <c r="DA371" s="96"/>
      <c r="DB371" s="96"/>
      <c r="DC371" s="96"/>
      <c r="DD371" s="96"/>
      <c r="DE371" s="96"/>
      <c r="DF371" s="96"/>
      <c r="DG371" s="96"/>
      <c r="DH371" s="96"/>
      <c r="DI371" s="96"/>
      <c r="DJ371" s="96"/>
      <c r="DK371" s="96"/>
      <c r="DL371" s="96"/>
      <c r="DM371" s="96"/>
      <c r="DN371" s="96"/>
      <c r="DO371" s="96"/>
      <c r="DP371" s="96"/>
      <c r="DQ371" s="96"/>
      <c r="DR371" s="96"/>
      <c r="DS371" s="96"/>
      <c r="DT371" s="96"/>
      <c r="DU371" s="96"/>
      <c r="DV371" s="96"/>
      <c r="DW371" s="96"/>
      <c r="DX371" s="96"/>
      <c r="DY371" s="96"/>
      <c r="DZ371" s="96"/>
      <c r="EA371" s="96"/>
      <c r="EB371" s="96"/>
      <c r="EC371" s="96"/>
      <c r="ED371" s="96"/>
      <c r="EE371" s="96"/>
      <c r="EF371" s="96"/>
      <c r="EG371" s="96"/>
      <c r="EH371" s="96"/>
      <c r="EI371" s="96"/>
      <c r="EJ371" s="96"/>
      <c r="EK371" s="96"/>
      <c r="EL371" s="96"/>
      <c r="EM371" s="96"/>
      <c r="EN371" s="96"/>
      <c r="EO371" s="96"/>
      <c r="EP371" s="96"/>
      <c r="EQ371" s="96"/>
      <c r="ER371" s="96"/>
      <c r="ES371" s="96"/>
      <c r="ET371" s="96"/>
      <c r="EU371" s="96"/>
      <c r="EV371" s="96"/>
      <c r="EW371" s="96"/>
      <c r="EX371" s="96"/>
      <c r="EY371" s="96"/>
      <c r="EZ371" s="96"/>
      <c r="FA371" s="96"/>
      <c r="FB371" s="96"/>
      <c r="FC371" s="96"/>
      <c r="FD371" s="96"/>
      <c r="FE371" s="96"/>
      <c r="FF371" s="96"/>
    </row>
    <row r="372" spans="1:162" x14ac:dyDescent="0.25">
      <c r="A372" s="95"/>
      <c r="B372" s="98"/>
      <c r="C372" s="97"/>
      <c r="D372" s="97"/>
      <c r="E372" s="97"/>
      <c r="F372" s="97"/>
      <c r="G372" s="97"/>
      <c r="H372" s="97"/>
      <c r="I372" s="97"/>
      <c r="J372" s="97"/>
      <c r="K372" s="97"/>
      <c r="L372" s="97"/>
      <c r="M372" s="97"/>
      <c r="N372" s="98"/>
      <c r="O372" s="98"/>
      <c r="P372" s="97"/>
      <c r="Q372" s="97"/>
      <c r="R372" s="98"/>
      <c r="S372" s="97"/>
      <c r="T372" s="98"/>
      <c r="U372" s="98"/>
      <c r="V372" s="98"/>
      <c r="W372" s="160"/>
      <c r="X372" s="95"/>
      <c r="Y372" s="98"/>
      <c r="Z372" s="163"/>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96"/>
      <c r="CM372" s="96"/>
      <c r="CN372" s="96"/>
      <c r="CO372" s="96"/>
      <c r="CP372" s="96"/>
      <c r="CQ372" s="96"/>
      <c r="CR372" s="96"/>
      <c r="CS372" s="96"/>
      <c r="CT372" s="96"/>
      <c r="CU372" s="96"/>
      <c r="CV372" s="96"/>
      <c r="CW372" s="96"/>
      <c r="CX372" s="96"/>
      <c r="CY372" s="96"/>
      <c r="CZ372" s="96"/>
      <c r="DA372" s="96"/>
      <c r="DB372" s="96"/>
      <c r="DC372" s="96"/>
      <c r="DD372" s="96"/>
      <c r="DE372" s="96"/>
      <c r="DF372" s="96"/>
      <c r="DG372" s="96"/>
      <c r="DH372" s="96"/>
      <c r="DI372" s="96"/>
      <c r="DJ372" s="96"/>
      <c r="DK372" s="96"/>
      <c r="DL372" s="96"/>
      <c r="DM372" s="96"/>
      <c r="DN372" s="96"/>
      <c r="DO372" s="96"/>
      <c r="DP372" s="96"/>
      <c r="DQ372" s="96"/>
      <c r="DR372" s="96"/>
      <c r="DS372" s="96"/>
      <c r="DT372" s="96"/>
      <c r="DU372" s="96"/>
      <c r="DV372" s="96"/>
      <c r="DW372" s="96"/>
      <c r="DX372" s="96"/>
      <c r="DY372" s="96"/>
      <c r="DZ372" s="96"/>
      <c r="EA372" s="96"/>
      <c r="EB372" s="96"/>
      <c r="EC372" s="96"/>
      <c r="ED372" s="96"/>
      <c r="EE372" s="96"/>
      <c r="EF372" s="96"/>
      <c r="EG372" s="96"/>
      <c r="EH372" s="96"/>
      <c r="EI372" s="96"/>
      <c r="EJ372" s="96"/>
      <c r="EK372" s="96"/>
      <c r="EL372" s="96"/>
      <c r="EM372" s="96"/>
      <c r="EN372" s="96"/>
      <c r="EO372" s="96"/>
      <c r="EP372" s="96"/>
      <c r="EQ372" s="96"/>
      <c r="ER372" s="96"/>
      <c r="ES372" s="96"/>
      <c r="ET372" s="96"/>
      <c r="EU372" s="96"/>
      <c r="EV372" s="96"/>
      <c r="EW372" s="96"/>
      <c r="EX372" s="96"/>
      <c r="EY372" s="96"/>
      <c r="EZ372" s="96"/>
      <c r="FA372" s="96"/>
      <c r="FB372" s="96"/>
      <c r="FC372" s="96"/>
      <c r="FD372" s="96"/>
      <c r="FE372" s="96"/>
      <c r="FF372" s="96"/>
    </row>
    <row r="373" spans="1:162" x14ac:dyDescent="0.25">
      <c r="A373" s="95"/>
      <c r="B373" s="98"/>
      <c r="C373" s="97"/>
      <c r="D373" s="97"/>
      <c r="E373" s="97"/>
      <c r="F373" s="97"/>
      <c r="G373" s="97"/>
      <c r="H373" s="97"/>
      <c r="I373" s="97"/>
      <c r="J373" s="97"/>
      <c r="K373" s="97"/>
      <c r="L373" s="97"/>
      <c r="M373" s="97"/>
      <c r="N373" s="98"/>
      <c r="O373" s="98"/>
      <c r="P373" s="97"/>
      <c r="Q373" s="97"/>
      <c r="R373" s="98"/>
      <c r="S373" s="97"/>
      <c r="T373" s="98"/>
      <c r="U373" s="98"/>
      <c r="V373" s="98"/>
      <c r="W373" s="160"/>
      <c r="X373" s="95"/>
      <c r="Y373" s="98"/>
      <c r="Z373" s="163"/>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96"/>
      <c r="BG373" s="96"/>
      <c r="BH373" s="96"/>
      <c r="BI373" s="96"/>
      <c r="BJ373" s="96"/>
      <c r="BK373" s="96"/>
      <c r="BL373" s="96"/>
      <c r="BM373" s="96"/>
      <c r="BN373" s="96"/>
      <c r="BO373" s="96"/>
      <c r="BP373" s="96"/>
      <c r="BQ373" s="96"/>
      <c r="BR373" s="96"/>
      <c r="BS373" s="96"/>
      <c r="BT373" s="96"/>
      <c r="BU373" s="96"/>
      <c r="BV373" s="96"/>
      <c r="BW373" s="96"/>
      <c r="BX373" s="96"/>
      <c r="BY373" s="96"/>
      <c r="BZ373" s="96"/>
      <c r="CA373" s="96"/>
      <c r="CB373" s="96"/>
      <c r="CC373" s="96"/>
      <c r="CD373" s="96"/>
      <c r="CE373" s="96"/>
      <c r="CF373" s="96"/>
      <c r="CG373" s="96"/>
      <c r="CH373" s="96"/>
      <c r="CI373" s="96"/>
      <c r="CJ373" s="96"/>
      <c r="CK373" s="96"/>
      <c r="CL373" s="96"/>
      <c r="CM373" s="96"/>
      <c r="CN373" s="96"/>
      <c r="CO373" s="96"/>
      <c r="CP373" s="96"/>
      <c r="CQ373" s="96"/>
      <c r="CR373" s="96"/>
      <c r="CS373" s="96"/>
      <c r="CT373" s="96"/>
      <c r="CU373" s="96"/>
      <c r="CV373" s="96"/>
      <c r="CW373" s="96"/>
      <c r="CX373" s="96"/>
      <c r="CY373" s="96"/>
      <c r="CZ373" s="96"/>
      <c r="DA373" s="96"/>
      <c r="DB373" s="96"/>
      <c r="DC373" s="96"/>
      <c r="DD373" s="96"/>
      <c r="DE373" s="96"/>
      <c r="DF373" s="96"/>
      <c r="DG373" s="96"/>
      <c r="DH373" s="96"/>
      <c r="DI373" s="96"/>
      <c r="DJ373" s="96"/>
      <c r="DK373" s="96"/>
      <c r="DL373" s="96"/>
      <c r="DM373" s="96"/>
      <c r="DN373" s="96"/>
      <c r="DO373" s="96"/>
      <c r="DP373" s="96"/>
      <c r="DQ373" s="96"/>
      <c r="DR373" s="96"/>
      <c r="DS373" s="96"/>
      <c r="DT373" s="96"/>
      <c r="DU373" s="96"/>
      <c r="DV373" s="96"/>
      <c r="DW373" s="96"/>
      <c r="DX373" s="96"/>
      <c r="DY373" s="96"/>
      <c r="DZ373" s="96"/>
      <c r="EA373" s="96"/>
      <c r="EB373" s="96"/>
      <c r="EC373" s="96"/>
      <c r="ED373" s="96"/>
      <c r="EE373" s="96"/>
      <c r="EF373" s="96"/>
      <c r="EG373" s="96"/>
      <c r="EH373" s="96"/>
      <c r="EI373" s="96"/>
      <c r="EJ373" s="96"/>
      <c r="EK373" s="96"/>
      <c r="EL373" s="96"/>
      <c r="EM373" s="96"/>
      <c r="EN373" s="96"/>
      <c r="EO373" s="96"/>
      <c r="EP373" s="96"/>
      <c r="EQ373" s="96"/>
      <c r="ER373" s="96"/>
      <c r="ES373" s="96"/>
      <c r="ET373" s="96"/>
      <c r="EU373" s="96"/>
      <c r="EV373" s="96"/>
      <c r="EW373" s="96"/>
      <c r="EX373" s="96"/>
      <c r="EY373" s="96"/>
      <c r="EZ373" s="96"/>
      <c r="FA373" s="96"/>
      <c r="FB373" s="96"/>
      <c r="FC373" s="96"/>
      <c r="FD373" s="96"/>
      <c r="FE373" s="96"/>
      <c r="FF373" s="96"/>
    </row>
    <row r="374" spans="1:162" x14ac:dyDescent="0.25">
      <c r="A374" s="95"/>
      <c r="B374" s="98"/>
      <c r="C374" s="97"/>
      <c r="D374" s="97"/>
      <c r="E374" s="97"/>
      <c r="F374" s="97"/>
      <c r="G374" s="97"/>
      <c r="H374" s="97"/>
      <c r="I374" s="97"/>
      <c r="J374" s="97"/>
      <c r="K374" s="97"/>
      <c r="L374" s="97"/>
      <c r="M374" s="97"/>
      <c r="N374" s="98"/>
      <c r="O374" s="98"/>
      <c r="P374" s="97"/>
      <c r="Q374" s="97"/>
      <c r="R374" s="98"/>
      <c r="S374" s="97"/>
      <c r="T374" s="98"/>
      <c r="U374" s="98"/>
      <c r="V374" s="98"/>
      <c r="W374" s="160"/>
      <c r="X374" s="95"/>
      <c r="Y374" s="98"/>
      <c r="Z374" s="163"/>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6"/>
      <c r="DH374" s="96"/>
      <c r="DI374" s="96"/>
      <c r="DJ374" s="96"/>
      <c r="DK374" s="96"/>
      <c r="DL374" s="96"/>
      <c r="DM374" s="96"/>
      <c r="DN374" s="96"/>
      <c r="DO374" s="96"/>
      <c r="DP374" s="96"/>
      <c r="DQ374" s="96"/>
      <c r="DR374" s="96"/>
      <c r="DS374" s="96"/>
      <c r="DT374" s="96"/>
      <c r="DU374" s="96"/>
      <c r="DV374" s="96"/>
      <c r="DW374" s="96"/>
      <c r="DX374" s="96"/>
      <c r="DY374" s="96"/>
      <c r="DZ374" s="96"/>
      <c r="EA374" s="96"/>
      <c r="EB374" s="96"/>
      <c r="EC374" s="96"/>
      <c r="ED374" s="96"/>
      <c r="EE374" s="96"/>
      <c r="EF374" s="96"/>
      <c r="EG374" s="96"/>
      <c r="EH374" s="96"/>
      <c r="EI374" s="96"/>
      <c r="EJ374" s="96"/>
      <c r="EK374" s="96"/>
      <c r="EL374" s="96"/>
      <c r="EM374" s="96"/>
      <c r="EN374" s="96"/>
      <c r="EO374" s="96"/>
      <c r="EP374" s="96"/>
      <c r="EQ374" s="96"/>
      <c r="ER374" s="96"/>
      <c r="ES374" s="96"/>
      <c r="ET374" s="96"/>
      <c r="EU374" s="96"/>
      <c r="EV374" s="96"/>
      <c r="EW374" s="96"/>
      <c r="EX374" s="96"/>
      <c r="EY374" s="96"/>
      <c r="EZ374" s="96"/>
      <c r="FA374" s="96"/>
      <c r="FB374" s="96"/>
      <c r="FC374" s="96"/>
      <c r="FD374" s="96"/>
      <c r="FE374" s="96"/>
      <c r="FF374" s="96"/>
    </row>
    <row r="375" spans="1:162" x14ac:dyDescent="0.25">
      <c r="A375" s="95"/>
      <c r="B375" s="98"/>
      <c r="C375" s="97"/>
      <c r="D375" s="97"/>
      <c r="E375" s="97"/>
      <c r="F375" s="97"/>
      <c r="G375" s="97"/>
      <c r="H375" s="97"/>
      <c r="I375" s="97"/>
      <c r="J375" s="97"/>
      <c r="K375" s="97"/>
      <c r="L375" s="97"/>
      <c r="M375" s="97"/>
      <c r="N375" s="98"/>
      <c r="O375" s="98"/>
      <c r="P375" s="97"/>
      <c r="Q375" s="97"/>
      <c r="R375" s="98"/>
      <c r="S375" s="97"/>
      <c r="T375" s="98"/>
      <c r="U375" s="98"/>
      <c r="V375" s="98"/>
      <c r="W375" s="160"/>
      <c r="X375" s="95"/>
      <c r="Y375" s="98"/>
      <c r="Z375" s="163"/>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c r="CJ375" s="96"/>
      <c r="CK375" s="96"/>
      <c r="CL375" s="96"/>
      <c r="CM375" s="96"/>
      <c r="CN375" s="96"/>
      <c r="CO375" s="96"/>
      <c r="CP375" s="96"/>
      <c r="CQ375" s="96"/>
      <c r="CR375" s="96"/>
      <c r="CS375" s="96"/>
      <c r="CT375" s="96"/>
      <c r="CU375" s="96"/>
      <c r="CV375" s="96"/>
      <c r="CW375" s="96"/>
      <c r="CX375" s="96"/>
      <c r="CY375" s="96"/>
      <c r="CZ375" s="96"/>
      <c r="DA375" s="96"/>
      <c r="DB375" s="96"/>
      <c r="DC375" s="96"/>
      <c r="DD375" s="96"/>
      <c r="DE375" s="96"/>
      <c r="DF375" s="96"/>
      <c r="DG375" s="96"/>
      <c r="DH375" s="96"/>
      <c r="DI375" s="96"/>
      <c r="DJ375" s="96"/>
      <c r="DK375" s="96"/>
      <c r="DL375" s="96"/>
      <c r="DM375" s="96"/>
      <c r="DN375" s="96"/>
      <c r="DO375" s="96"/>
      <c r="DP375" s="96"/>
      <c r="DQ375" s="96"/>
      <c r="DR375" s="96"/>
      <c r="DS375" s="96"/>
      <c r="DT375" s="96"/>
      <c r="DU375" s="96"/>
      <c r="DV375" s="96"/>
      <c r="DW375" s="96"/>
      <c r="DX375" s="96"/>
      <c r="DY375" s="96"/>
      <c r="DZ375" s="96"/>
      <c r="EA375" s="96"/>
      <c r="EB375" s="96"/>
      <c r="EC375" s="96"/>
      <c r="ED375" s="96"/>
      <c r="EE375" s="96"/>
      <c r="EF375" s="96"/>
      <c r="EG375" s="96"/>
      <c r="EH375" s="96"/>
      <c r="EI375" s="96"/>
      <c r="EJ375" s="96"/>
      <c r="EK375" s="96"/>
      <c r="EL375" s="96"/>
      <c r="EM375" s="96"/>
      <c r="EN375" s="96"/>
      <c r="EO375" s="96"/>
      <c r="EP375" s="96"/>
      <c r="EQ375" s="96"/>
      <c r="ER375" s="96"/>
      <c r="ES375" s="96"/>
      <c r="ET375" s="96"/>
      <c r="EU375" s="96"/>
      <c r="EV375" s="96"/>
      <c r="EW375" s="96"/>
      <c r="EX375" s="96"/>
      <c r="EY375" s="96"/>
      <c r="EZ375" s="96"/>
      <c r="FA375" s="96"/>
      <c r="FB375" s="96"/>
      <c r="FC375" s="96"/>
      <c r="FD375" s="96"/>
      <c r="FE375" s="96"/>
      <c r="FF375" s="96"/>
    </row>
    <row r="376" spans="1:162" x14ac:dyDescent="0.25">
      <c r="A376" s="95"/>
      <c r="B376" s="98"/>
      <c r="C376" s="97"/>
      <c r="D376" s="97"/>
      <c r="E376" s="97"/>
      <c r="F376" s="97"/>
      <c r="G376" s="97"/>
      <c r="H376" s="97"/>
      <c r="I376" s="97"/>
      <c r="J376" s="97"/>
      <c r="K376" s="97"/>
      <c r="L376" s="97"/>
      <c r="M376" s="97"/>
      <c r="N376" s="98"/>
      <c r="O376" s="98"/>
      <c r="P376" s="97"/>
      <c r="Q376" s="97"/>
      <c r="R376" s="98"/>
      <c r="S376" s="97"/>
      <c r="T376" s="98"/>
      <c r="U376" s="98"/>
      <c r="V376" s="98"/>
      <c r="W376" s="160"/>
      <c r="X376" s="95"/>
      <c r="Y376" s="98"/>
      <c r="Z376" s="163"/>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6"/>
      <c r="DH376" s="96"/>
      <c r="DI376" s="96"/>
      <c r="DJ376" s="96"/>
      <c r="DK376" s="96"/>
      <c r="DL376" s="96"/>
      <c r="DM376" s="96"/>
      <c r="DN376" s="96"/>
      <c r="DO376" s="96"/>
      <c r="DP376" s="96"/>
      <c r="DQ376" s="96"/>
      <c r="DR376" s="96"/>
      <c r="DS376" s="96"/>
      <c r="DT376" s="96"/>
      <c r="DU376" s="96"/>
      <c r="DV376" s="96"/>
      <c r="DW376" s="96"/>
      <c r="DX376" s="96"/>
      <c r="DY376" s="96"/>
      <c r="DZ376" s="96"/>
      <c r="EA376" s="96"/>
      <c r="EB376" s="96"/>
      <c r="EC376" s="96"/>
      <c r="ED376" s="96"/>
      <c r="EE376" s="96"/>
      <c r="EF376" s="96"/>
      <c r="EG376" s="96"/>
      <c r="EH376" s="96"/>
      <c r="EI376" s="96"/>
      <c r="EJ376" s="96"/>
      <c r="EK376" s="96"/>
      <c r="EL376" s="96"/>
      <c r="EM376" s="96"/>
      <c r="EN376" s="96"/>
      <c r="EO376" s="96"/>
      <c r="EP376" s="96"/>
      <c r="EQ376" s="96"/>
      <c r="ER376" s="96"/>
      <c r="ES376" s="96"/>
      <c r="ET376" s="96"/>
      <c r="EU376" s="96"/>
      <c r="EV376" s="96"/>
      <c r="EW376" s="96"/>
      <c r="EX376" s="96"/>
      <c r="EY376" s="96"/>
      <c r="EZ376" s="96"/>
      <c r="FA376" s="96"/>
      <c r="FB376" s="96"/>
      <c r="FC376" s="96"/>
      <c r="FD376" s="96"/>
      <c r="FE376" s="96"/>
      <c r="FF376" s="96"/>
    </row>
    <row r="377" spans="1:162" x14ac:dyDescent="0.25">
      <c r="A377" s="95"/>
      <c r="B377" s="98"/>
      <c r="C377" s="97"/>
      <c r="D377" s="97"/>
      <c r="E377" s="97"/>
      <c r="F377" s="97"/>
      <c r="G377" s="97"/>
      <c r="H377" s="97"/>
      <c r="I377" s="97"/>
      <c r="J377" s="97"/>
      <c r="K377" s="97"/>
      <c r="L377" s="97"/>
      <c r="M377" s="97"/>
      <c r="N377" s="98"/>
      <c r="O377" s="98"/>
      <c r="P377" s="97"/>
      <c r="Q377" s="97"/>
      <c r="R377" s="98"/>
      <c r="S377" s="97"/>
      <c r="T377" s="98"/>
      <c r="U377" s="98"/>
      <c r="V377" s="98"/>
      <c r="W377" s="160"/>
      <c r="X377" s="95"/>
      <c r="Y377" s="98"/>
      <c r="Z377" s="163"/>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c r="CB377" s="96"/>
      <c r="CC377" s="96"/>
      <c r="CD377" s="96"/>
      <c r="CE377" s="96"/>
      <c r="CF377" s="96"/>
      <c r="CG377" s="96"/>
      <c r="CH377" s="96"/>
      <c r="CI377" s="96"/>
      <c r="CJ377" s="96"/>
      <c r="CK377" s="96"/>
      <c r="CL377" s="96"/>
      <c r="CM377" s="96"/>
      <c r="CN377" s="96"/>
      <c r="CO377" s="96"/>
      <c r="CP377" s="96"/>
      <c r="CQ377" s="96"/>
      <c r="CR377" s="96"/>
      <c r="CS377" s="96"/>
      <c r="CT377" s="96"/>
      <c r="CU377" s="96"/>
      <c r="CV377" s="96"/>
      <c r="CW377" s="96"/>
      <c r="CX377" s="96"/>
      <c r="CY377" s="96"/>
      <c r="CZ377" s="96"/>
      <c r="DA377" s="96"/>
      <c r="DB377" s="96"/>
      <c r="DC377" s="96"/>
      <c r="DD377" s="96"/>
      <c r="DE377" s="96"/>
      <c r="DF377" s="96"/>
      <c r="DG377" s="96"/>
      <c r="DH377" s="96"/>
      <c r="DI377" s="96"/>
      <c r="DJ377" s="96"/>
      <c r="DK377" s="96"/>
      <c r="DL377" s="96"/>
      <c r="DM377" s="96"/>
      <c r="DN377" s="96"/>
      <c r="DO377" s="96"/>
      <c r="DP377" s="96"/>
      <c r="DQ377" s="96"/>
      <c r="DR377" s="96"/>
      <c r="DS377" s="96"/>
      <c r="DT377" s="96"/>
      <c r="DU377" s="96"/>
      <c r="DV377" s="96"/>
      <c r="DW377" s="96"/>
      <c r="DX377" s="96"/>
      <c r="DY377" s="96"/>
      <c r="DZ377" s="96"/>
      <c r="EA377" s="96"/>
      <c r="EB377" s="96"/>
      <c r="EC377" s="96"/>
      <c r="ED377" s="96"/>
      <c r="EE377" s="96"/>
      <c r="EF377" s="96"/>
      <c r="EG377" s="96"/>
      <c r="EH377" s="96"/>
      <c r="EI377" s="96"/>
      <c r="EJ377" s="96"/>
      <c r="EK377" s="96"/>
      <c r="EL377" s="96"/>
      <c r="EM377" s="96"/>
      <c r="EN377" s="96"/>
      <c r="EO377" s="96"/>
      <c r="EP377" s="96"/>
      <c r="EQ377" s="96"/>
      <c r="ER377" s="96"/>
      <c r="ES377" s="96"/>
      <c r="ET377" s="96"/>
      <c r="EU377" s="96"/>
      <c r="EV377" s="96"/>
      <c r="EW377" s="96"/>
      <c r="EX377" s="96"/>
      <c r="EY377" s="96"/>
      <c r="EZ377" s="96"/>
      <c r="FA377" s="96"/>
      <c r="FB377" s="96"/>
      <c r="FC377" s="96"/>
      <c r="FD377" s="96"/>
      <c r="FE377" s="96"/>
      <c r="FF377" s="96"/>
    </row>
    <row r="378" spans="1:162" x14ac:dyDescent="0.25">
      <c r="A378" s="95"/>
      <c r="B378" s="98"/>
      <c r="C378" s="97"/>
      <c r="D378" s="97"/>
      <c r="E378" s="97"/>
      <c r="F378" s="97"/>
      <c r="G378" s="97"/>
      <c r="H378" s="97"/>
      <c r="I378" s="97"/>
      <c r="J378" s="97"/>
      <c r="K378" s="97"/>
      <c r="L378" s="97"/>
      <c r="M378" s="97"/>
      <c r="N378" s="98"/>
      <c r="O378" s="98"/>
      <c r="P378" s="97"/>
      <c r="Q378" s="97"/>
      <c r="R378" s="98"/>
      <c r="S378" s="97"/>
      <c r="T378" s="98"/>
      <c r="U378" s="98"/>
      <c r="V378" s="98"/>
      <c r="W378" s="160"/>
      <c r="X378" s="95"/>
      <c r="Y378" s="98"/>
      <c r="Z378" s="163"/>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c r="CJ378" s="96"/>
      <c r="CK378" s="96"/>
      <c r="CL378" s="96"/>
      <c r="CM378" s="96"/>
      <c r="CN378" s="96"/>
      <c r="CO378" s="96"/>
      <c r="CP378" s="96"/>
      <c r="CQ378" s="96"/>
      <c r="CR378" s="96"/>
      <c r="CS378" s="96"/>
      <c r="CT378" s="96"/>
      <c r="CU378" s="96"/>
      <c r="CV378" s="96"/>
      <c r="CW378" s="96"/>
      <c r="CX378" s="96"/>
      <c r="CY378" s="96"/>
      <c r="CZ378" s="96"/>
      <c r="DA378" s="96"/>
      <c r="DB378" s="96"/>
      <c r="DC378" s="96"/>
      <c r="DD378" s="96"/>
      <c r="DE378" s="96"/>
      <c r="DF378" s="96"/>
      <c r="DG378" s="96"/>
      <c r="DH378" s="96"/>
      <c r="DI378" s="96"/>
      <c r="DJ378" s="96"/>
      <c r="DK378" s="96"/>
      <c r="DL378" s="96"/>
      <c r="DM378" s="96"/>
      <c r="DN378" s="96"/>
      <c r="DO378" s="96"/>
      <c r="DP378" s="96"/>
      <c r="DQ378" s="96"/>
      <c r="DR378" s="96"/>
      <c r="DS378" s="96"/>
      <c r="DT378" s="96"/>
      <c r="DU378" s="96"/>
      <c r="DV378" s="96"/>
      <c r="DW378" s="96"/>
      <c r="DX378" s="96"/>
      <c r="DY378" s="96"/>
      <c r="DZ378" s="96"/>
      <c r="EA378" s="96"/>
      <c r="EB378" s="96"/>
      <c r="EC378" s="96"/>
      <c r="ED378" s="96"/>
      <c r="EE378" s="96"/>
      <c r="EF378" s="96"/>
      <c r="EG378" s="96"/>
      <c r="EH378" s="96"/>
      <c r="EI378" s="96"/>
      <c r="EJ378" s="96"/>
      <c r="EK378" s="96"/>
      <c r="EL378" s="96"/>
      <c r="EM378" s="96"/>
      <c r="EN378" s="96"/>
      <c r="EO378" s="96"/>
      <c r="EP378" s="96"/>
      <c r="EQ378" s="96"/>
      <c r="ER378" s="96"/>
      <c r="ES378" s="96"/>
      <c r="ET378" s="96"/>
      <c r="EU378" s="96"/>
      <c r="EV378" s="96"/>
      <c r="EW378" s="96"/>
      <c r="EX378" s="96"/>
      <c r="EY378" s="96"/>
      <c r="EZ378" s="96"/>
      <c r="FA378" s="96"/>
      <c r="FB378" s="96"/>
      <c r="FC378" s="96"/>
      <c r="FD378" s="96"/>
      <c r="FE378" s="96"/>
      <c r="FF378" s="96"/>
    </row>
    <row r="379" spans="1:162" x14ac:dyDescent="0.25">
      <c r="A379" s="95"/>
      <c r="B379" s="98"/>
      <c r="C379" s="97"/>
      <c r="D379" s="97"/>
      <c r="E379" s="97"/>
      <c r="F379" s="97"/>
      <c r="G379" s="97"/>
      <c r="H379" s="97"/>
      <c r="I379" s="97"/>
      <c r="J379" s="97"/>
      <c r="K379" s="97"/>
      <c r="L379" s="97"/>
      <c r="M379" s="97"/>
      <c r="N379" s="98"/>
      <c r="O379" s="98"/>
      <c r="P379" s="97"/>
      <c r="Q379" s="97"/>
      <c r="R379" s="98"/>
      <c r="S379" s="97"/>
      <c r="T379" s="98"/>
      <c r="U379" s="98"/>
      <c r="V379" s="98"/>
      <c r="W379" s="160"/>
      <c r="X379" s="95"/>
      <c r="Y379" s="98"/>
      <c r="Z379" s="163"/>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c r="CB379" s="96"/>
      <c r="CC379" s="96"/>
      <c r="CD379" s="96"/>
      <c r="CE379" s="96"/>
      <c r="CF379" s="96"/>
      <c r="CG379" s="96"/>
      <c r="CH379" s="96"/>
      <c r="CI379" s="96"/>
      <c r="CJ379" s="96"/>
      <c r="CK379" s="96"/>
      <c r="CL379" s="96"/>
      <c r="CM379" s="96"/>
      <c r="CN379" s="96"/>
      <c r="CO379" s="96"/>
      <c r="CP379" s="96"/>
      <c r="CQ379" s="96"/>
      <c r="CR379" s="96"/>
      <c r="CS379" s="96"/>
      <c r="CT379" s="96"/>
      <c r="CU379" s="96"/>
      <c r="CV379" s="96"/>
      <c r="CW379" s="96"/>
      <c r="CX379" s="96"/>
      <c r="CY379" s="96"/>
      <c r="CZ379" s="96"/>
      <c r="DA379" s="96"/>
      <c r="DB379" s="96"/>
      <c r="DC379" s="96"/>
      <c r="DD379" s="96"/>
      <c r="DE379" s="96"/>
      <c r="DF379" s="96"/>
      <c r="DG379" s="96"/>
      <c r="DH379" s="96"/>
      <c r="DI379" s="96"/>
      <c r="DJ379" s="96"/>
      <c r="DK379" s="96"/>
      <c r="DL379" s="96"/>
      <c r="DM379" s="96"/>
      <c r="DN379" s="96"/>
      <c r="DO379" s="96"/>
      <c r="DP379" s="96"/>
      <c r="DQ379" s="96"/>
      <c r="DR379" s="96"/>
      <c r="DS379" s="96"/>
      <c r="DT379" s="96"/>
      <c r="DU379" s="96"/>
      <c r="DV379" s="96"/>
      <c r="DW379" s="96"/>
      <c r="DX379" s="96"/>
      <c r="DY379" s="96"/>
      <c r="DZ379" s="96"/>
      <c r="EA379" s="96"/>
      <c r="EB379" s="96"/>
      <c r="EC379" s="96"/>
      <c r="ED379" s="96"/>
      <c r="EE379" s="96"/>
      <c r="EF379" s="96"/>
      <c r="EG379" s="96"/>
      <c r="EH379" s="96"/>
      <c r="EI379" s="96"/>
      <c r="EJ379" s="96"/>
      <c r="EK379" s="96"/>
      <c r="EL379" s="96"/>
      <c r="EM379" s="96"/>
      <c r="EN379" s="96"/>
      <c r="EO379" s="96"/>
      <c r="EP379" s="96"/>
      <c r="EQ379" s="96"/>
      <c r="ER379" s="96"/>
      <c r="ES379" s="96"/>
      <c r="ET379" s="96"/>
      <c r="EU379" s="96"/>
      <c r="EV379" s="96"/>
      <c r="EW379" s="96"/>
      <c r="EX379" s="96"/>
      <c r="EY379" s="96"/>
      <c r="EZ379" s="96"/>
      <c r="FA379" s="96"/>
      <c r="FB379" s="96"/>
      <c r="FC379" s="96"/>
      <c r="FD379" s="96"/>
      <c r="FE379" s="96"/>
      <c r="FF379" s="96"/>
    </row>
    <row r="380" spans="1:162" x14ac:dyDescent="0.25">
      <c r="A380" s="95"/>
      <c r="B380" s="98"/>
      <c r="C380" s="97"/>
      <c r="D380" s="97"/>
      <c r="E380" s="97"/>
      <c r="F380" s="97"/>
      <c r="G380" s="97"/>
      <c r="H380" s="97"/>
      <c r="I380" s="97"/>
      <c r="J380" s="97"/>
      <c r="K380" s="97"/>
      <c r="L380" s="97"/>
      <c r="M380" s="97"/>
      <c r="N380" s="98"/>
      <c r="O380" s="98"/>
      <c r="P380" s="97"/>
      <c r="Q380" s="97"/>
      <c r="R380" s="98"/>
      <c r="S380" s="97"/>
      <c r="T380" s="98"/>
      <c r="U380" s="98"/>
      <c r="V380" s="98"/>
      <c r="W380" s="160"/>
      <c r="X380" s="95"/>
      <c r="Y380" s="98"/>
      <c r="Z380" s="163"/>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c r="CB380" s="96"/>
      <c r="CC380" s="96"/>
      <c r="CD380" s="96"/>
      <c r="CE380" s="96"/>
      <c r="CF380" s="96"/>
      <c r="CG380" s="96"/>
      <c r="CH380" s="96"/>
      <c r="CI380" s="96"/>
      <c r="CJ380" s="96"/>
      <c r="CK380" s="96"/>
      <c r="CL380" s="96"/>
      <c r="CM380" s="96"/>
      <c r="CN380" s="96"/>
      <c r="CO380" s="96"/>
      <c r="CP380" s="96"/>
      <c r="CQ380" s="96"/>
      <c r="CR380" s="96"/>
      <c r="CS380" s="96"/>
      <c r="CT380" s="96"/>
      <c r="CU380" s="96"/>
      <c r="CV380" s="96"/>
      <c r="CW380" s="96"/>
      <c r="CX380" s="96"/>
      <c r="CY380" s="96"/>
      <c r="CZ380" s="96"/>
      <c r="DA380" s="96"/>
      <c r="DB380" s="96"/>
      <c r="DC380" s="96"/>
      <c r="DD380" s="96"/>
      <c r="DE380" s="96"/>
      <c r="DF380" s="96"/>
      <c r="DG380" s="96"/>
      <c r="DH380" s="96"/>
      <c r="DI380" s="96"/>
      <c r="DJ380" s="96"/>
      <c r="DK380" s="96"/>
      <c r="DL380" s="96"/>
      <c r="DM380" s="96"/>
      <c r="DN380" s="96"/>
      <c r="DO380" s="96"/>
      <c r="DP380" s="96"/>
      <c r="DQ380" s="96"/>
      <c r="DR380" s="96"/>
      <c r="DS380" s="96"/>
      <c r="DT380" s="96"/>
      <c r="DU380" s="96"/>
      <c r="DV380" s="96"/>
      <c r="DW380" s="96"/>
      <c r="DX380" s="96"/>
      <c r="DY380" s="96"/>
      <c r="DZ380" s="96"/>
      <c r="EA380" s="96"/>
      <c r="EB380" s="96"/>
      <c r="EC380" s="96"/>
      <c r="ED380" s="96"/>
      <c r="EE380" s="96"/>
      <c r="EF380" s="96"/>
      <c r="EG380" s="96"/>
      <c r="EH380" s="96"/>
      <c r="EI380" s="96"/>
      <c r="EJ380" s="96"/>
      <c r="EK380" s="96"/>
      <c r="EL380" s="96"/>
      <c r="EM380" s="96"/>
      <c r="EN380" s="96"/>
      <c r="EO380" s="96"/>
      <c r="EP380" s="96"/>
      <c r="EQ380" s="96"/>
      <c r="ER380" s="96"/>
      <c r="ES380" s="96"/>
      <c r="ET380" s="96"/>
      <c r="EU380" s="96"/>
      <c r="EV380" s="96"/>
      <c r="EW380" s="96"/>
      <c r="EX380" s="96"/>
      <c r="EY380" s="96"/>
      <c r="EZ380" s="96"/>
      <c r="FA380" s="96"/>
      <c r="FB380" s="96"/>
      <c r="FC380" s="96"/>
      <c r="FD380" s="96"/>
      <c r="FE380" s="96"/>
      <c r="FF380" s="96"/>
    </row>
    <row r="381" spans="1:162" x14ac:dyDescent="0.25">
      <c r="A381" s="95"/>
      <c r="B381" s="98"/>
      <c r="C381" s="97"/>
      <c r="D381" s="97"/>
      <c r="E381" s="97"/>
      <c r="F381" s="97"/>
      <c r="G381" s="97"/>
      <c r="H381" s="97"/>
      <c r="I381" s="97"/>
      <c r="J381" s="97"/>
      <c r="K381" s="97"/>
      <c r="L381" s="97"/>
      <c r="M381" s="97"/>
      <c r="N381" s="98"/>
      <c r="O381" s="98"/>
      <c r="P381" s="97"/>
      <c r="Q381" s="97"/>
      <c r="R381" s="98"/>
      <c r="S381" s="97"/>
      <c r="T381" s="98"/>
      <c r="U381" s="98"/>
      <c r="V381" s="98"/>
      <c r="W381" s="160"/>
      <c r="X381" s="95"/>
      <c r="Y381" s="98"/>
      <c r="Z381" s="163"/>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c r="CB381" s="96"/>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c r="DH381" s="96"/>
      <c r="DI381" s="96"/>
      <c r="DJ381" s="96"/>
      <c r="DK381" s="96"/>
      <c r="DL381" s="96"/>
      <c r="DM381" s="96"/>
      <c r="DN381" s="96"/>
      <c r="DO381" s="96"/>
      <c r="DP381" s="96"/>
      <c r="DQ381" s="96"/>
      <c r="DR381" s="96"/>
      <c r="DS381" s="96"/>
      <c r="DT381" s="96"/>
      <c r="DU381" s="96"/>
      <c r="DV381" s="96"/>
      <c r="DW381" s="96"/>
      <c r="DX381" s="96"/>
      <c r="DY381" s="96"/>
      <c r="DZ381" s="96"/>
      <c r="EA381" s="96"/>
      <c r="EB381" s="96"/>
      <c r="EC381" s="96"/>
      <c r="ED381" s="96"/>
      <c r="EE381" s="96"/>
      <c r="EF381" s="96"/>
      <c r="EG381" s="96"/>
      <c r="EH381" s="96"/>
      <c r="EI381" s="96"/>
      <c r="EJ381" s="96"/>
      <c r="EK381" s="96"/>
      <c r="EL381" s="96"/>
      <c r="EM381" s="96"/>
      <c r="EN381" s="96"/>
      <c r="EO381" s="96"/>
      <c r="EP381" s="96"/>
      <c r="EQ381" s="96"/>
      <c r="ER381" s="96"/>
      <c r="ES381" s="96"/>
      <c r="ET381" s="96"/>
      <c r="EU381" s="96"/>
      <c r="EV381" s="96"/>
      <c r="EW381" s="96"/>
      <c r="EX381" s="96"/>
      <c r="EY381" s="96"/>
      <c r="EZ381" s="96"/>
      <c r="FA381" s="96"/>
      <c r="FB381" s="96"/>
      <c r="FC381" s="96"/>
      <c r="FD381" s="96"/>
      <c r="FE381" s="96"/>
      <c r="FF381" s="96"/>
    </row>
    <row r="382" spans="1:162" x14ac:dyDescent="0.25">
      <c r="A382" s="95"/>
      <c r="B382" s="98"/>
      <c r="C382" s="97"/>
      <c r="D382" s="97"/>
      <c r="E382" s="97"/>
      <c r="F382" s="97"/>
      <c r="G382" s="97"/>
      <c r="H382" s="97"/>
      <c r="I382" s="97"/>
      <c r="J382" s="97"/>
      <c r="K382" s="97"/>
      <c r="L382" s="97"/>
      <c r="M382" s="97"/>
      <c r="N382" s="98"/>
      <c r="O382" s="98"/>
      <c r="P382" s="97"/>
      <c r="Q382" s="97"/>
      <c r="R382" s="98"/>
      <c r="S382" s="97"/>
      <c r="T382" s="98"/>
      <c r="U382" s="98"/>
      <c r="V382" s="98"/>
      <c r="W382" s="160"/>
      <c r="X382" s="95"/>
      <c r="Y382" s="98"/>
      <c r="Z382" s="163"/>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c r="DH382" s="96"/>
      <c r="DI382" s="96"/>
      <c r="DJ382" s="96"/>
      <c r="DK382" s="96"/>
      <c r="DL382" s="96"/>
      <c r="DM382" s="96"/>
      <c r="DN382" s="96"/>
      <c r="DO382" s="96"/>
      <c r="DP382" s="96"/>
      <c r="DQ382" s="96"/>
      <c r="DR382" s="96"/>
      <c r="DS382" s="96"/>
      <c r="DT382" s="96"/>
      <c r="DU382" s="96"/>
      <c r="DV382" s="96"/>
      <c r="DW382" s="96"/>
      <c r="DX382" s="96"/>
      <c r="DY382" s="96"/>
      <c r="DZ382" s="96"/>
      <c r="EA382" s="96"/>
      <c r="EB382" s="96"/>
      <c r="EC382" s="96"/>
      <c r="ED382" s="96"/>
      <c r="EE382" s="96"/>
      <c r="EF382" s="96"/>
      <c r="EG382" s="96"/>
      <c r="EH382" s="96"/>
      <c r="EI382" s="96"/>
      <c r="EJ382" s="96"/>
      <c r="EK382" s="96"/>
      <c r="EL382" s="96"/>
      <c r="EM382" s="96"/>
      <c r="EN382" s="96"/>
      <c r="EO382" s="96"/>
      <c r="EP382" s="96"/>
      <c r="EQ382" s="96"/>
      <c r="ER382" s="96"/>
      <c r="ES382" s="96"/>
      <c r="ET382" s="96"/>
      <c r="EU382" s="96"/>
      <c r="EV382" s="96"/>
      <c r="EW382" s="96"/>
      <c r="EX382" s="96"/>
      <c r="EY382" s="96"/>
      <c r="EZ382" s="96"/>
      <c r="FA382" s="96"/>
      <c r="FB382" s="96"/>
      <c r="FC382" s="96"/>
      <c r="FD382" s="96"/>
      <c r="FE382" s="96"/>
      <c r="FF382" s="96"/>
    </row>
    <row r="383" spans="1:162" x14ac:dyDescent="0.25">
      <c r="A383" s="95"/>
      <c r="B383" s="98"/>
      <c r="C383" s="97"/>
      <c r="D383" s="97"/>
      <c r="E383" s="97"/>
      <c r="F383" s="97"/>
      <c r="G383" s="97"/>
      <c r="H383" s="97"/>
      <c r="I383" s="97"/>
      <c r="J383" s="97"/>
      <c r="K383" s="97"/>
      <c r="L383" s="97"/>
      <c r="M383" s="97"/>
      <c r="N383" s="98"/>
      <c r="O383" s="98"/>
      <c r="P383" s="97"/>
      <c r="Q383" s="97"/>
      <c r="R383" s="98"/>
      <c r="S383" s="97"/>
      <c r="T383" s="98"/>
      <c r="U383" s="98"/>
      <c r="V383" s="98"/>
      <c r="W383" s="160"/>
      <c r="X383" s="95"/>
      <c r="Y383" s="98"/>
      <c r="Z383" s="163"/>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6"/>
      <c r="DH383" s="96"/>
      <c r="DI383" s="96"/>
      <c r="DJ383" s="96"/>
      <c r="DK383" s="96"/>
      <c r="DL383" s="96"/>
      <c r="DM383" s="96"/>
      <c r="DN383" s="96"/>
      <c r="DO383" s="96"/>
      <c r="DP383" s="96"/>
      <c r="DQ383" s="96"/>
      <c r="DR383" s="96"/>
      <c r="DS383" s="96"/>
      <c r="DT383" s="96"/>
      <c r="DU383" s="96"/>
      <c r="DV383" s="96"/>
      <c r="DW383" s="96"/>
      <c r="DX383" s="96"/>
      <c r="DY383" s="96"/>
      <c r="DZ383" s="96"/>
      <c r="EA383" s="96"/>
      <c r="EB383" s="96"/>
      <c r="EC383" s="96"/>
      <c r="ED383" s="96"/>
      <c r="EE383" s="96"/>
      <c r="EF383" s="96"/>
      <c r="EG383" s="96"/>
      <c r="EH383" s="96"/>
      <c r="EI383" s="96"/>
      <c r="EJ383" s="96"/>
      <c r="EK383" s="96"/>
      <c r="EL383" s="96"/>
      <c r="EM383" s="96"/>
      <c r="EN383" s="96"/>
      <c r="EO383" s="96"/>
      <c r="EP383" s="96"/>
      <c r="EQ383" s="96"/>
      <c r="ER383" s="96"/>
      <c r="ES383" s="96"/>
      <c r="ET383" s="96"/>
      <c r="EU383" s="96"/>
      <c r="EV383" s="96"/>
      <c r="EW383" s="96"/>
      <c r="EX383" s="96"/>
      <c r="EY383" s="96"/>
      <c r="EZ383" s="96"/>
      <c r="FA383" s="96"/>
      <c r="FB383" s="96"/>
      <c r="FC383" s="96"/>
      <c r="FD383" s="96"/>
      <c r="FE383" s="96"/>
      <c r="FF383" s="96"/>
    </row>
    <row r="384" spans="1:162" x14ac:dyDescent="0.25">
      <c r="A384" s="95"/>
      <c r="B384" s="98"/>
      <c r="C384" s="97"/>
      <c r="D384" s="97"/>
      <c r="E384" s="97"/>
      <c r="F384" s="97"/>
      <c r="G384" s="97"/>
      <c r="H384" s="97"/>
      <c r="I384" s="97"/>
      <c r="J384" s="97"/>
      <c r="K384" s="97"/>
      <c r="L384" s="97"/>
      <c r="M384" s="97"/>
      <c r="N384" s="98"/>
      <c r="O384" s="98"/>
      <c r="P384" s="97"/>
      <c r="Q384" s="97"/>
      <c r="R384" s="98"/>
      <c r="S384" s="97"/>
      <c r="T384" s="98"/>
      <c r="U384" s="98"/>
      <c r="V384" s="98"/>
      <c r="W384" s="160"/>
      <c r="X384" s="95"/>
      <c r="Y384" s="98"/>
      <c r="Z384" s="163"/>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6"/>
      <c r="DH384" s="96"/>
      <c r="DI384" s="96"/>
      <c r="DJ384" s="96"/>
      <c r="DK384" s="96"/>
      <c r="DL384" s="96"/>
      <c r="DM384" s="96"/>
      <c r="DN384" s="96"/>
      <c r="DO384" s="96"/>
      <c r="DP384" s="96"/>
      <c r="DQ384" s="96"/>
      <c r="DR384" s="96"/>
      <c r="DS384" s="96"/>
      <c r="DT384" s="96"/>
      <c r="DU384" s="96"/>
      <c r="DV384" s="96"/>
      <c r="DW384" s="96"/>
      <c r="DX384" s="96"/>
      <c r="DY384" s="96"/>
      <c r="DZ384" s="96"/>
      <c r="EA384" s="96"/>
      <c r="EB384" s="96"/>
      <c r="EC384" s="96"/>
      <c r="ED384" s="96"/>
      <c r="EE384" s="96"/>
      <c r="EF384" s="96"/>
      <c r="EG384" s="96"/>
      <c r="EH384" s="96"/>
      <c r="EI384" s="96"/>
      <c r="EJ384" s="96"/>
      <c r="EK384" s="96"/>
      <c r="EL384" s="96"/>
      <c r="EM384" s="96"/>
      <c r="EN384" s="96"/>
      <c r="EO384" s="96"/>
      <c r="EP384" s="96"/>
      <c r="EQ384" s="96"/>
      <c r="ER384" s="96"/>
      <c r="ES384" s="96"/>
      <c r="ET384" s="96"/>
      <c r="EU384" s="96"/>
      <c r="EV384" s="96"/>
      <c r="EW384" s="96"/>
      <c r="EX384" s="96"/>
      <c r="EY384" s="96"/>
      <c r="EZ384" s="96"/>
      <c r="FA384" s="96"/>
      <c r="FB384" s="96"/>
      <c r="FC384" s="96"/>
      <c r="FD384" s="96"/>
      <c r="FE384" s="96"/>
      <c r="FF384" s="96"/>
    </row>
    <row r="385" spans="1:162" x14ac:dyDescent="0.25">
      <c r="A385" s="95"/>
      <c r="B385" s="98"/>
      <c r="C385" s="97"/>
      <c r="D385" s="97"/>
      <c r="E385" s="97"/>
      <c r="F385" s="97"/>
      <c r="G385" s="97"/>
      <c r="H385" s="97"/>
      <c r="I385" s="97"/>
      <c r="J385" s="97"/>
      <c r="K385" s="97"/>
      <c r="L385" s="97"/>
      <c r="M385" s="97"/>
      <c r="N385" s="98"/>
      <c r="O385" s="98"/>
      <c r="P385" s="97"/>
      <c r="Q385" s="97"/>
      <c r="R385" s="98"/>
      <c r="S385" s="97"/>
      <c r="T385" s="98"/>
      <c r="U385" s="98"/>
      <c r="V385" s="98"/>
      <c r="W385" s="160"/>
      <c r="X385" s="95"/>
      <c r="Y385" s="98"/>
      <c r="Z385" s="163"/>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c r="CJ385" s="96"/>
      <c r="CK385" s="96"/>
      <c r="CL385" s="96"/>
      <c r="CM385" s="96"/>
      <c r="CN385" s="96"/>
      <c r="CO385" s="96"/>
      <c r="CP385" s="96"/>
      <c r="CQ385" s="96"/>
      <c r="CR385" s="96"/>
      <c r="CS385" s="96"/>
      <c r="CT385" s="96"/>
      <c r="CU385" s="96"/>
      <c r="CV385" s="96"/>
      <c r="CW385" s="96"/>
      <c r="CX385" s="96"/>
      <c r="CY385" s="96"/>
      <c r="CZ385" s="96"/>
      <c r="DA385" s="96"/>
      <c r="DB385" s="96"/>
      <c r="DC385" s="96"/>
      <c r="DD385" s="96"/>
      <c r="DE385" s="96"/>
      <c r="DF385" s="96"/>
      <c r="DG385" s="96"/>
      <c r="DH385" s="96"/>
      <c r="DI385" s="96"/>
      <c r="DJ385" s="96"/>
      <c r="DK385" s="96"/>
      <c r="DL385" s="96"/>
      <c r="DM385" s="96"/>
      <c r="DN385" s="96"/>
      <c r="DO385" s="96"/>
      <c r="DP385" s="96"/>
      <c r="DQ385" s="96"/>
      <c r="DR385" s="96"/>
      <c r="DS385" s="96"/>
      <c r="DT385" s="96"/>
      <c r="DU385" s="96"/>
      <c r="DV385" s="96"/>
      <c r="DW385" s="96"/>
      <c r="DX385" s="96"/>
      <c r="DY385" s="96"/>
      <c r="DZ385" s="96"/>
      <c r="EA385" s="96"/>
      <c r="EB385" s="96"/>
      <c r="EC385" s="96"/>
      <c r="ED385" s="96"/>
      <c r="EE385" s="96"/>
      <c r="EF385" s="96"/>
      <c r="EG385" s="96"/>
      <c r="EH385" s="96"/>
      <c r="EI385" s="96"/>
      <c r="EJ385" s="96"/>
      <c r="EK385" s="96"/>
      <c r="EL385" s="96"/>
      <c r="EM385" s="96"/>
      <c r="EN385" s="96"/>
      <c r="EO385" s="96"/>
      <c r="EP385" s="96"/>
      <c r="EQ385" s="96"/>
      <c r="ER385" s="96"/>
      <c r="ES385" s="96"/>
      <c r="ET385" s="96"/>
      <c r="EU385" s="96"/>
      <c r="EV385" s="96"/>
      <c r="EW385" s="96"/>
      <c r="EX385" s="96"/>
      <c r="EY385" s="96"/>
      <c r="EZ385" s="96"/>
      <c r="FA385" s="96"/>
      <c r="FB385" s="96"/>
      <c r="FC385" s="96"/>
      <c r="FD385" s="96"/>
      <c r="FE385" s="96"/>
      <c r="FF385" s="96"/>
    </row>
    <row r="386" spans="1:162" x14ac:dyDescent="0.25">
      <c r="A386" s="95"/>
      <c r="B386" s="98"/>
      <c r="C386" s="97"/>
      <c r="D386" s="97"/>
      <c r="E386" s="97"/>
      <c r="F386" s="97"/>
      <c r="G386" s="97"/>
      <c r="H386" s="97"/>
      <c r="I386" s="97"/>
      <c r="J386" s="97"/>
      <c r="K386" s="97"/>
      <c r="L386" s="97"/>
      <c r="M386" s="97"/>
      <c r="N386" s="98"/>
      <c r="O386" s="98"/>
      <c r="P386" s="97"/>
      <c r="Q386" s="97"/>
      <c r="R386" s="98"/>
      <c r="S386" s="97"/>
      <c r="T386" s="98"/>
      <c r="U386" s="98"/>
      <c r="V386" s="98"/>
      <c r="W386" s="160"/>
      <c r="X386" s="95"/>
      <c r="Y386" s="98"/>
      <c r="Z386" s="163"/>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c r="CB386" s="96"/>
      <c r="CC386" s="96"/>
      <c r="CD386" s="96"/>
      <c r="CE386" s="96"/>
      <c r="CF386" s="96"/>
      <c r="CG386" s="96"/>
      <c r="CH386" s="96"/>
      <c r="CI386" s="96"/>
      <c r="CJ386" s="96"/>
      <c r="CK386" s="96"/>
      <c r="CL386" s="96"/>
      <c r="CM386" s="96"/>
      <c r="CN386" s="96"/>
      <c r="CO386" s="96"/>
      <c r="CP386" s="96"/>
      <c r="CQ386" s="96"/>
      <c r="CR386" s="96"/>
      <c r="CS386" s="96"/>
      <c r="CT386" s="96"/>
      <c r="CU386" s="96"/>
      <c r="CV386" s="96"/>
      <c r="CW386" s="96"/>
      <c r="CX386" s="96"/>
      <c r="CY386" s="96"/>
      <c r="CZ386" s="96"/>
      <c r="DA386" s="96"/>
      <c r="DB386" s="96"/>
      <c r="DC386" s="96"/>
      <c r="DD386" s="96"/>
      <c r="DE386" s="96"/>
      <c r="DF386" s="96"/>
      <c r="DG386" s="96"/>
      <c r="DH386" s="96"/>
      <c r="DI386" s="96"/>
      <c r="DJ386" s="96"/>
      <c r="DK386" s="96"/>
      <c r="DL386" s="96"/>
      <c r="DM386" s="96"/>
      <c r="DN386" s="96"/>
      <c r="DO386" s="96"/>
      <c r="DP386" s="96"/>
      <c r="DQ386" s="96"/>
      <c r="DR386" s="96"/>
      <c r="DS386" s="96"/>
      <c r="DT386" s="96"/>
      <c r="DU386" s="96"/>
      <c r="DV386" s="96"/>
      <c r="DW386" s="96"/>
      <c r="DX386" s="96"/>
      <c r="DY386" s="96"/>
      <c r="DZ386" s="96"/>
      <c r="EA386" s="96"/>
      <c r="EB386" s="96"/>
      <c r="EC386" s="96"/>
      <c r="ED386" s="96"/>
      <c r="EE386" s="96"/>
      <c r="EF386" s="96"/>
      <c r="EG386" s="96"/>
      <c r="EH386" s="96"/>
      <c r="EI386" s="96"/>
      <c r="EJ386" s="96"/>
      <c r="EK386" s="96"/>
      <c r="EL386" s="96"/>
      <c r="EM386" s="96"/>
      <c r="EN386" s="96"/>
      <c r="EO386" s="96"/>
      <c r="EP386" s="96"/>
      <c r="EQ386" s="96"/>
      <c r="ER386" s="96"/>
      <c r="ES386" s="96"/>
      <c r="ET386" s="96"/>
      <c r="EU386" s="96"/>
      <c r="EV386" s="96"/>
      <c r="EW386" s="96"/>
      <c r="EX386" s="96"/>
      <c r="EY386" s="96"/>
      <c r="EZ386" s="96"/>
      <c r="FA386" s="96"/>
      <c r="FB386" s="96"/>
      <c r="FC386" s="96"/>
      <c r="FD386" s="96"/>
      <c r="FE386" s="96"/>
      <c r="FF386" s="96"/>
    </row>
    <row r="387" spans="1:162" x14ac:dyDescent="0.25">
      <c r="A387" s="95"/>
      <c r="B387" s="98"/>
      <c r="C387" s="97"/>
      <c r="D387" s="97"/>
      <c r="E387" s="97"/>
      <c r="F387" s="97"/>
      <c r="G387" s="97"/>
      <c r="H387" s="97"/>
      <c r="I387" s="97"/>
      <c r="J387" s="97"/>
      <c r="K387" s="97"/>
      <c r="L387" s="97"/>
      <c r="M387" s="97"/>
      <c r="N387" s="98"/>
      <c r="O387" s="98"/>
      <c r="P387" s="97"/>
      <c r="Q387" s="97"/>
      <c r="R387" s="98"/>
      <c r="S387" s="97"/>
      <c r="T387" s="98"/>
      <c r="U387" s="98"/>
      <c r="V387" s="98"/>
      <c r="W387" s="160"/>
      <c r="X387" s="95"/>
      <c r="Y387" s="98"/>
      <c r="Z387" s="163"/>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6"/>
      <c r="DZ387" s="96"/>
      <c r="EA387" s="96"/>
      <c r="EB387" s="96"/>
      <c r="EC387" s="96"/>
      <c r="ED387" s="96"/>
      <c r="EE387" s="96"/>
      <c r="EF387" s="96"/>
      <c r="EG387" s="96"/>
      <c r="EH387" s="96"/>
      <c r="EI387" s="96"/>
      <c r="EJ387" s="96"/>
      <c r="EK387" s="96"/>
      <c r="EL387" s="96"/>
      <c r="EM387" s="96"/>
      <c r="EN387" s="96"/>
      <c r="EO387" s="96"/>
      <c r="EP387" s="96"/>
      <c r="EQ387" s="96"/>
      <c r="ER387" s="96"/>
      <c r="ES387" s="96"/>
      <c r="ET387" s="96"/>
      <c r="EU387" s="96"/>
      <c r="EV387" s="96"/>
      <c r="EW387" s="96"/>
      <c r="EX387" s="96"/>
      <c r="EY387" s="96"/>
      <c r="EZ387" s="96"/>
      <c r="FA387" s="96"/>
      <c r="FB387" s="96"/>
      <c r="FC387" s="96"/>
      <c r="FD387" s="96"/>
      <c r="FE387" s="96"/>
      <c r="FF387" s="96"/>
    </row>
    <row r="388" spans="1:162" x14ac:dyDescent="0.25">
      <c r="A388" s="95"/>
      <c r="B388" s="98"/>
      <c r="C388" s="97"/>
      <c r="D388" s="97"/>
      <c r="E388" s="97"/>
      <c r="F388" s="97"/>
      <c r="G388" s="97"/>
      <c r="H388" s="97"/>
      <c r="I388" s="97"/>
      <c r="J388" s="97"/>
      <c r="K388" s="97"/>
      <c r="L388" s="97"/>
      <c r="M388" s="97"/>
      <c r="N388" s="98"/>
      <c r="O388" s="98"/>
      <c r="P388" s="97"/>
      <c r="Q388" s="97"/>
      <c r="R388" s="98"/>
      <c r="S388" s="97"/>
      <c r="T388" s="98"/>
      <c r="U388" s="98"/>
      <c r="V388" s="98"/>
      <c r="W388" s="160"/>
      <c r="X388" s="95"/>
      <c r="Y388" s="98"/>
      <c r="Z388" s="163"/>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c r="DH388" s="96"/>
      <c r="DI388" s="96"/>
      <c r="DJ388" s="96"/>
      <c r="DK388" s="96"/>
      <c r="DL388" s="96"/>
      <c r="DM388" s="96"/>
      <c r="DN388" s="96"/>
      <c r="DO388" s="96"/>
      <c r="DP388" s="96"/>
      <c r="DQ388" s="96"/>
      <c r="DR388" s="96"/>
      <c r="DS388" s="96"/>
      <c r="DT388" s="96"/>
      <c r="DU388" s="96"/>
      <c r="DV388" s="96"/>
      <c r="DW388" s="96"/>
      <c r="DX388" s="96"/>
      <c r="DY388" s="96"/>
      <c r="DZ388" s="96"/>
      <c r="EA388" s="96"/>
      <c r="EB388" s="96"/>
      <c r="EC388" s="96"/>
      <c r="ED388" s="96"/>
      <c r="EE388" s="96"/>
      <c r="EF388" s="96"/>
      <c r="EG388" s="96"/>
      <c r="EH388" s="96"/>
      <c r="EI388" s="96"/>
      <c r="EJ388" s="96"/>
      <c r="EK388" s="96"/>
      <c r="EL388" s="96"/>
      <c r="EM388" s="96"/>
      <c r="EN388" s="96"/>
      <c r="EO388" s="96"/>
      <c r="EP388" s="96"/>
      <c r="EQ388" s="96"/>
      <c r="ER388" s="96"/>
      <c r="ES388" s="96"/>
      <c r="ET388" s="96"/>
      <c r="EU388" s="96"/>
      <c r="EV388" s="96"/>
      <c r="EW388" s="96"/>
      <c r="EX388" s="96"/>
      <c r="EY388" s="96"/>
      <c r="EZ388" s="96"/>
      <c r="FA388" s="96"/>
      <c r="FB388" s="96"/>
      <c r="FC388" s="96"/>
      <c r="FD388" s="96"/>
      <c r="FE388" s="96"/>
      <c r="FF388" s="96"/>
    </row>
    <row r="389" spans="1:162" x14ac:dyDescent="0.25">
      <c r="A389" s="95"/>
      <c r="B389" s="98"/>
      <c r="C389" s="97"/>
      <c r="D389" s="97"/>
      <c r="E389" s="97"/>
      <c r="F389" s="97"/>
      <c r="G389" s="97"/>
      <c r="H389" s="97"/>
      <c r="I389" s="97"/>
      <c r="J389" s="97"/>
      <c r="K389" s="97"/>
      <c r="L389" s="97"/>
      <c r="M389" s="97"/>
      <c r="N389" s="98"/>
      <c r="O389" s="98"/>
      <c r="P389" s="97"/>
      <c r="Q389" s="97"/>
      <c r="R389" s="98"/>
      <c r="S389" s="97"/>
      <c r="T389" s="98"/>
      <c r="U389" s="98"/>
      <c r="V389" s="98"/>
      <c r="W389" s="160"/>
      <c r="X389" s="95"/>
      <c r="Y389" s="98"/>
      <c r="Z389" s="163"/>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c r="CB389" s="96"/>
      <c r="CC389" s="96"/>
      <c r="CD389" s="96"/>
      <c r="CE389" s="96"/>
      <c r="CF389" s="96"/>
      <c r="CG389" s="96"/>
      <c r="CH389" s="96"/>
      <c r="CI389" s="96"/>
      <c r="CJ389" s="96"/>
      <c r="CK389" s="96"/>
      <c r="CL389" s="96"/>
      <c r="CM389" s="96"/>
      <c r="CN389" s="96"/>
      <c r="CO389" s="96"/>
      <c r="CP389" s="96"/>
      <c r="CQ389" s="96"/>
      <c r="CR389" s="96"/>
      <c r="CS389" s="96"/>
      <c r="CT389" s="96"/>
      <c r="CU389" s="96"/>
      <c r="CV389" s="96"/>
      <c r="CW389" s="96"/>
      <c r="CX389" s="96"/>
      <c r="CY389" s="96"/>
      <c r="CZ389" s="96"/>
      <c r="DA389" s="96"/>
      <c r="DB389" s="96"/>
      <c r="DC389" s="96"/>
      <c r="DD389" s="96"/>
      <c r="DE389" s="96"/>
      <c r="DF389" s="96"/>
      <c r="DG389" s="96"/>
      <c r="DH389" s="96"/>
      <c r="DI389" s="96"/>
      <c r="DJ389" s="96"/>
      <c r="DK389" s="96"/>
      <c r="DL389" s="96"/>
      <c r="DM389" s="96"/>
      <c r="DN389" s="96"/>
      <c r="DO389" s="96"/>
      <c r="DP389" s="96"/>
      <c r="DQ389" s="96"/>
      <c r="DR389" s="96"/>
      <c r="DS389" s="96"/>
      <c r="DT389" s="96"/>
      <c r="DU389" s="96"/>
      <c r="DV389" s="96"/>
      <c r="DW389" s="96"/>
      <c r="DX389" s="96"/>
      <c r="DY389" s="96"/>
      <c r="DZ389" s="96"/>
      <c r="EA389" s="96"/>
      <c r="EB389" s="96"/>
      <c r="EC389" s="96"/>
      <c r="ED389" s="96"/>
      <c r="EE389" s="96"/>
      <c r="EF389" s="96"/>
      <c r="EG389" s="96"/>
      <c r="EH389" s="96"/>
      <c r="EI389" s="96"/>
      <c r="EJ389" s="96"/>
      <c r="EK389" s="96"/>
      <c r="EL389" s="96"/>
      <c r="EM389" s="96"/>
      <c r="EN389" s="96"/>
      <c r="EO389" s="96"/>
      <c r="EP389" s="96"/>
      <c r="EQ389" s="96"/>
      <c r="ER389" s="96"/>
      <c r="ES389" s="96"/>
      <c r="ET389" s="96"/>
      <c r="EU389" s="96"/>
      <c r="EV389" s="96"/>
      <c r="EW389" s="96"/>
      <c r="EX389" s="96"/>
      <c r="EY389" s="96"/>
      <c r="EZ389" s="96"/>
      <c r="FA389" s="96"/>
      <c r="FB389" s="96"/>
      <c r="FC389" s="96"/>
      <c r="FD389" s="96"/>
      <c r="FE389" s="96"/>
      <c r="FF389" s="96"/>
    </row>
    <row r="390" spans="1:162" x14ac:dyDescent="0.25">
      <c r="A390" s="95"/>
      <c r="B390" s="98"/>
      <c r="C390" s="97"/>
      <c r="D390" s="97"/>
      <c r="E390" s="97"/>
      <c r="F390" s="97"/>
      <c r="G390" s="97"/>
      <c r="H390" s="97"/>
      <c r="I390" s="97"/>
      <c r="J390" s="97"/>
      <c r="K390" s="97"/>
      <c r="L390" s="97"/>
      <c r="M390" s="97"/>
      <c r="N390" s="98"/>
      <c r="O390" s="98"/>
      <c r="P390" s="97"/>
      <c r="Q390" s="97"/>
      <c r="R390" s="98"/>
      <c r="S390" s="97"/>
      <c r="T390" s="98"/>
      <c r="U390" s="98"/>
      <c r="V390" s="98"/>
      <c r="W390" s="160"/>
      <c r="X390" s="95"/>
      <c r="Y390" s="98"/>
      <c r="Z390" s="163"/>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c r="CB390" s="96"/>
      <c r="CC390" s="96"/>
      <c r="CD390" s="96"/>
      <c r="CE390" s="96"/>
      <c r="CF390" s="96"/>
      <c r="CG390" s="96"/>
      <c r="CH390" s="96"/>
      <c r="CI390" s="96"/>
      <c r="CJ390" s="96"/>
      <c r="CK390" s="96"/>
      <c r="CL390" s="96"/>
      <c r="CM390" s="96"/>
      <c r="CN390" s="96"/>
      <c r="CO390" s="96"/>
      <c r="CP390" s="96"/>
      <c r="CQ390" s="96"/>
      <c r="CR390" s="96"/>
      <c r="CS390" s="96"/>
      <c r="CT390" s="96"/>
      <c r="CU390" s="96"/>
      <c r="CV390" s="96"/>
      <c r="CW390" s="96"/>
      <c r="CX390" s="96"/>
      <c r="CY390" s="96"/>
      <c r="CZ390" s="96"/>
      <c r="DA390" s="96"/>
      <c r="DB390" s="96"/>
      <c r="DC390" s="96"/>
      <c r="DD390" s="96"/>
      <c r="DE390" s="96"/>
      <c r="DF390" s="96"/>
      <c r="DG390" s="96"/>
      <c r="DH390" s="96"/>
      <c r="DI390" s="96"/>
      <c r="DJ390" s="96"/>
      <c r="DK390" s="96"/>
      <c r="DL390" s="96"/>
      <c r="DM390" s="96"/>
      <c r="DN390" s="96"/>
      <c r="DO390" s="96"/>
      <c r="DP390" s="96"/>
      <c r="DQ390" s="96"/>
      <c r="DR390" s="96"/>
      <c r="DS390" s="96"/>
      <c r="DT390" s="96"/>
      <c r="DU390" s="96"/>
      <c r="DV390" s="96"/>
      <c r="DW390" s="96"/>
      <c r="DX390" s="96"/>
      <c r="DY390" s="96"/>
      <c r="DZ390" s="96"/>
      <c r="EA390" s="96"/>
      <c r="EB390" s="96"/>
      <c r="EC390" s="96"/>
      <c r="ED390" s="96"/>
      <c r="EE390" s="96"/>
      <c r="EF390" s="96"/>
      <c r="EG390" s="96"/>
      <c r="EH390" s="96"/>
      <c r="EI390" s="96"/>
      <c r="EJ390" s="96"/>
      <c r="EK390" s="96"/>
      <c r="EL390" s="96"/>
      <c r="EM390" s="96"/>
      <c r="EN390" s="96"/>
      <c r="EO390" s="96"/>
      <c r="EP390" s="96"/>
      <c r="EQ390" s="96"/>
      <c r="ER390" s="96"/>
      <c r="ES390" s="96"/>
      <c r="ET390" s="96"/>
      <c r="EU390" s="96"/>
      <c r="EV390" s="96"/>
      <c r="EW390" s="96"/>
      <c r="EX390" s="96"/>
      <c r="EY390" s="96"/>
      <c r="EZ390" s="96"/>
      <c r="FA390" s="96"/>
      <c r="FB390" s="96"/>
      <c r="FC390" s="96"/>
      <c r="FD390" s="96"/>
      <c r="FE390" s="96"/>
      <c r="FF390" s="96"/>
    </row>
    <row r="391" spans="1:162" x14ac:dyDescent="0.25">
      <c r="A391" s="95"/>
      <c r="B391" s="98"/>
      <c r="C391" s="97"/>
      <c r="D391" s="97"/>
      <c r="E391" s="97"/>
      <c r="F391" s="97"/>
      <c r="G391" s="97"/>
      <c r="H391" s="97"/>
      <c r="I391" s="97"/>
      <c r="J391" s="97"/>
      <c r="K391" s="97"/>
      <c r="L391" s="97"/>
      <c r="M391" s="97"/>
      <c r="N391" s="98"/>
      <c r="O391" s="98"/>
      <c r="P391" s="97"/>
      <c r="Q391" s="97"/>
      <c r="R391" s="98"/>
      <c r="S391" s="97"/>
      <c r="T391" s="98"/>
      <c r="U391" s="98"/>
      <c r="V391" s="98"/>
      <c r="W391" s="160"/>
      <c r="X391" s="95"/>
      <c r="Y391" s="98"/>
      <c r="Z391" s="163"/>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c r="DH391" s="96"/>
      <c r="DI391" s="96"/>
      <c r="DJ391" s="96"/>
      <c r="DK391" s="96"/>
      <c r="DL391" s="96"/>
      <c r="DM391" s="96"/>
      <c r="DN391" s="96"/>
      <c r="DO391" s="96"/>
      <c r="DP391" s="96"/>
      <c r="DQ391" s="96"/>
      <c r="DR391" s="96"/>
      <c r="DS391" s="96"/>
      <c r="DT391" s="96"/>
      <c r="DU391" s="96"/>
      <c r="DV391" s="96"/>
      <c r="DW391" s="96"/>
      <c r="DX391" s="96"/>
      <c r="DY391" s="96"/>
      <c r="DZ391" s="96"/>
      <c r="EA391" s="96"/>
      <c r="EB391" s="96"/>
      <c r="EC391" s="96"/>
      <c r="ED391" s="96"/>
      <c r="EE391" s="96"/>
      <c r="EF391" s="96"/>
      <c r="EG391" s="96"/>
      <c r="EH391" s="96"/>
      <c r="EI391" s="96"/>
      <c r="EJ391" s="96"/>
      <c r="EK391" s="96"/>
      <c r="EL391" s="96"/>
      <c r="EM391" s="96"/>
      <c r="EN391" s="96"/>
      <c r="EO391" s="96"/>
      <c r="EP391" s="96"/>
      <c r="EQ391" s="96"/>
      <c r="ER391" s="96"/>
      <c r="ES391" s="96"/>
      <c r="ET391" s="96"/>
      <c r="EU391" s="96"/>
      <c r="EV391" s="96"/>
      <c r="EW391" s="96"/>
      <c r="EX391" s="96"/>
      <c r="EY391" s="96"/>
      <c r="EZ391" s="96"/>
      <c r="FA391" s="96"/>
      <c r="FB391" s="96"/>
      <c r="FC391" s="96"/>
      <c r="FD391" s="96"/>
      <c r="FE391" s="96"/>
      <c r="FF391" s="96"/>
    </row>
    <row r="392" spans="1:162" x14ac:dyDescent="0.25">
      <c r="A392" s="95"/>
      <c r="B392" s="98"/>
      <c r="C392" s="97"/>
      <c r="D392" s="97"/>
      <c r="E392" s="97"/>
      <c r="F392" s="97"/>
      <c r="G392" s="97"/>
      <c r="H392" s="97"/>
      <c r="I392" s="97"/>
      <c r="J392" s="97"/>
      <c r="K392" s="97"/>
      <c r="L392" s="97"/>
      <c r="M392" s="97"/>
      <c r="N392" s="98"/>
      <c r="O392" s="98"/>
      <c r="P392" s="97"/>
      <c r="Q392" s="97"/>
      <c r="R392" s="98"/>
      <c r="S392" s="97"/>
      <c r="T392" s="98"/>
      <c r="U392" s="98"/>
      <c r="V392" s="98"/>
      <c r="W392" s="160"/>
      <c r="X392" s="95"/>
      <c r="Y392" s="98"/>
      <c r="Z392" s="163"/>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c r="CJ392" s="96"/>
      <c r="CK392" s="96"/>
      <c r="CL392" s="96"/>
      <c r="CM392" s="96"/>
      <c r="CN392" s="96"/>
      <c r="CO392" s="96"/>
      <c r="CP392" s="96"/>
      <c r="CQ392" s="96"/>
      <c r="CR392" s="96"/>
      <c r="CS392" s="96"/>
      <c r="CT392" s="96"/>
      <c r="CU392" s="96"/>
      <c r="CV392" s="96"/>
      <c r="CW392" s="96"/>
      <c r="CX392" s="96"/>
      <c r="CY392" s="96"/>
      <c r="CZ392" s="96"/>
      <c r="DA392" s="96"/>
      <c r="DB392" s="96"/>
      <c r="DC392" s="96"/>
      <c r="DD392" s="96"/>
      <c r="DE392" s="96"/>
      <c r="DF392" s="96"/>
      <c r="DG392" s="96"/>
      <c r="DH392" s="96"/>
      <c r="DI392" s="96"/>
      <c r="DJ392" s="96"/>
      <c r="DK392" s="96"/>
      <c r="DL392" s="96"/>
      <c r="DM392" s="96"/>
      <c r="DN392" s="96"/>
      <c r="DO392" s="96"/>
      <c r="DP392" s="96"/>
      <c r="DQ392" s="96"/>
      <c r="DR392" s="96"/>
      <c r="DS392" s="96"/>
      <c r="DT392" s="96"/>
      <c r="DU392" s="96"/>
      <c r="DV392" s="96"/>
      <c r="DW392" s="96"/>
      <c r="DX392" s="96"/>
      <c r="DY392" s="96"/>
      <c r="DZ392" s="96"/>
      <c r="EA392" s="96"/>
      <c r="EB392" s="96"/>
      <c r="EC392" s="96"/>
      <c r="ED392" s="96"/>
      <c r="EE392" s="96"/>
      <c r="EF392" s="96"/>
      <c r="EG392" s="96"/>
      <c r="EH392" s="96"/>
      <c r="EI392" s="96"/>
      <c r="EJ392" s="96"/>
      <c r="EK392" s="96"/>
      <c r="EL392" s="96"/>
      <c r="EM392" s="96"/>
      <c r="EN392" s="96"/>
      <c r="EO392" s="96"/>
      <c r="EP392" s="96"/>
      <c r="EQ392" s="96"/>
      <c r="ER392" s="96"/>
      <c r="ES392" s="96"/>
      <c r="ET392" s="96"/>
      <c r="EU392" s="96"/>
      <c r="EV392" s="96"/>
      <c r="EW392" s="96"/>
      <c r="EX392" s="96"/>
      <c r="EY392" s="96"/>
      <c r="EZ392" s="96"/>
      <c r="FA392" s="96"/>
      <c r="FB392" s="96"/>
      <c r="FC392" s="96"/>
      <c r="FD392" s="96"/>
      <c r="FE392" s="96"/>
      <c r="FF392" s="96"/>
    </row>
    <row r="393" spans="1:162" x14ac:dyDescent="0.25">
      <c r="A393" s="95"/>
      <c r="B393" s="98"/>
      <c r="C393" s="97"/>
      <c r="D393" s="97"/>
      <c r="E393" s="97"/>
      <c r="F393" s="97"/>
      <c r="G393" s="97"/>
      <c r="H393" s="97"/>
      <c r="I393" s="97"/>
      <c r="J393" s="97"/>
      <c r="K393" s="97"/>
      <c r="L393" s="97"/>
      <c r="M393" s="97"/>
      <c r="N393" s="98"/>
      <c r="O393" s="98"/>
      <c r="P393" s="97"/>
      <c r="Q393" s="97"/>
      <c r="R393" s="98"/>
      <c r="S393" s="97"/>
      <c r="T393" s="98"/>
      <c r="U393" s="98"/>
      <c r="V393" s="98"/>
      <c r="W393" s="160"/>
      <c r="X393" s="95"/>
      <c r="Y393" s="98"/>
      <c r="Z393" s="163"/>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6"/>
      <c r="DH393" s="96"/>
      <c r="DI393" s="96"/>
      <c r="DJ393" s="96"/>
      <c r="DK393" s="96"/>
      <c r="DL393" s="96"/>
      <c r="DM393" s="96"/>
      <c r="DN393" s="96"/>
      <c r="DO393" s="96"/>
      <c r="DP393" s="96"/>
      <c r="DQ393" s="96"/>
      <c r="DR393" s="96"/>
      <c r="DS393" s="96"/>
      <c r="DT393" s="96"/>
      <c r="DU393" s="96"/>
      <c r="DV393" s="96"/>
      <c r="DW393" s="96"/>
      <c r="DX393" s="96"/>
      <c r="DY393" s="96"/>
      <c r="DZ393" s="96"/>
      <c r="EA393" s="96"/>
      <c r="EB393" s="96"/>
      <c r="EC393" s="96"/>
      <c r="ED393" s="96"/>
      <c r="EE393" s="96"/>
      <c r="EF393" s="96"/>
      <c r="EG393" s="96"/>
      <c r="EH393" s="96"/>
      <c r="EI393" s="96"/>
      <c r="EJ393" s="96"/>
      <c r="EK393" s="96"/>
      <c r="EL393" s="96"/>
      <c r="EM393" s="96"/>
      <c r="EN393" s="96"/>
      <c r="EO393" s="96"/>
      <c r="EP393" s="96"/>
      <c r="EQ393" s="96"/>
      <c r="ER393" s="96"/>
      <c r="ES393" s="96"/>
      <c r="ET393" s="96"/>
      <c r="EU393" s="96"/>
      <c r="EV393" s="96"/>
      <c r="EW393" s="96"/>
      <c r="EX393" s="96"/>
      <c r="EY393" s="96"/>
      <c r="EZ393" s="96"/>
      <c r="FA393" s="96"/>
      <c r="FB393" s="96"/>
      <c r="FC393" s="96"/>
      <c r="FD393" s="96"/>
      <c r="FE393" s="96"/>
      <c r="FF393" s="96"/>
    </row>
    <row r="394" spans="1:162" x14ac:dyDescent="0.25">
      <c r="A394" s="95"/>
      <c r="B394" s="98"/>
      <c r="C394" s="97"/>
      <c r="D394" s="97"/>
      <c r="E394" s="97"/>
      <c r="F394" s="97"/>
      <c r="G394" s="97"/>
      <c r="H394" s="97"/>
      <c r="I394" s="97"/>
      <c r="J394" s="97"/>
      <c r="K394" s="97"/>
      <c r="L394" s="97"/>
      <c r="M394" s="97"/>
      <c r="N394" s="98"/>
      <c r="O394" s="98"/>
      <c r="P394" s="97"/>
      <c r="Q394" s="97"/>
      <c r="R394" s="98"/>
      <c r="S394" s="97"/>
      <c r="T394" s="98"/>
      <c r="U394" s="98"/>
      <c r="V394" s="98"/>
      <c r="W394" s="160"/>
      <c r="X394" s="95"/>
      <c r="Y394" s="98"/>
      <c r="Z394" s="163"/>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c r="CJ394" s="96"/>
      <c r="CK394" s="96"/>
      <c r="CL394" s="96"/>
      <c r="CM394" s="96"/>
      <c r="CN394" s="96"/>
      <c r="CO394" s="96"/>
      <c r="CP394" s="96"/>
      <c r="CQ394" s="96"/>
      <c r="CR394" s="96"/>
      <c r="CS394" s="96"/>
      <c r="CT394" s="96"/>
      <c r="CU394" s="96"/>
      <c r="CV394" s="96"/>
      <c r="CW394" s="96"/>
      <c r="CX394" s="96"/>
      <c r="CY394" s="96"/>
      <c r="CZ394" s="96"/>
      <c r="DA394" s="96"/>
      <c r="DB394" s="96"/>
      <c r="DC394" s="96"/>
      <c r="DD394" s="96"/>
      <c r="DE394" s="96"/>
      <c r="DF394" s="96"/>
      <c r="DG394" s="96"/>
      <c r="DH394" s="96"/>
      <c r="DI394" s="96"/>
      <c r="DJ394" s="96"/>
      <c r="DK394" s="96"/>
      <c r="DL394" s="96"/>
      <c r="DM394" s="96"/>
      <c r="DN394" s="96"/>
      <c r="DO394" s="96"/>
      <c r="DP394" s="96"/>
      <c r="DQ394" s="96"/>
      <c r="DR394" s="96"/>
      <c r="DS394" s="96"/>
      <c r="DT394" s="96"/>
      <c r="DU394" s="96"/>
      <c r="DV394" s="96"/>
      <c r="DW394" s="96"/>
      <c r="DX394" s="96"/>
      <c r="DY394" s="96"/>
      <c r="DZ394" s="96"/>
      <c r="EA394" s="96"/>
      <c r="EB394" s="96"/>
      <c r="EC394" s="96"/>
      <c r="ED394" s="96"/>
      <c r="EE394" s="96"/>
      <c r="EF394" s="96"/>
      <c r="EG394" s="96"/>
      <c r="EH394" s="96"/>
      <c r="EI394" s="96"/>
      <c r="EJ394" s="96"/>
      <c r="EK394" s="96"/>
      <c r="EL394" s="96"/>
      <c r="EM394" s="96"/>
      <c r="EN394" s="96"/>
      <c r="EO394" s="96"/>
      <c r="EP394" s="96"/>
      <c r="EQ394" s="96"/>
      <c r="ER394" s="96"/>
      <c r="ES394" s="96"/>
      <c r="ET394" s="96"/>
      <c r="EU394" s="96"/>
      <c r="EV394" s="96"/>
      <c r="EW394" s="96"/>
      <c r="EX394" s="96"/>
      <c r="EY394" s="96"/>
      <c r="EZ394" s="96"/>
      <c r="FA394" s="96"/>
      <c r="FB394" s="96"/>
      <c r="FC394" s="96"/>
      <c r="FD394" s="96"/>
      <c r="FE394" s="96"/>
      <c r="FF394" s="96"/>
    </row>
    <row r="395" spans="1:162" x14ac:dyDescent="0.25">
      <c r="A395" s="95"/>
      <c r="B395" s="98"/>
      <c r="C395" s="97"/>
      <c r="D395" s="97"/>
      <c r="E395" s="97"/>
      <c r="F395" s="97"/>
      <c r="G395" s="97"/>
      <c r="H395" s="97"/>
      <c r="I395" s="97"/>
      <c r="J395" s="97"/>
      <c r="K395" s="97"/>
      <c r="L395" s="97"/>
      <c r="M395" s="97"/>
      <c r="N395" s="98"/>
      <c r="O395" s="98"/>
      <c r="P395" s="97"/>
      <c r="Q395" s="97"/>
      <c r="R395" s="98"/>
      <c r="S395" s="97"/>
      <c r="T395" s="98"/>
      <c r="U395" s="98"/>
      <c r="V395" s="98"/>
      <c r="W395" s="160"/>
      <c r="X395" s="95"/>
      <c r="Y395" s="98"/>
      <c r="Z395" s="163"/>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c r="CJ395" s="96"/>
      <c r="CK395" s="96"/>
      <c r="CL395" s="96"/>
      <c r="CM395" s="96"/>
      <c r="CN395" s="96"/>
      <c r="CO395" s="96"/>
      <c r="CP395" s="96"/>
      <c r="CQ395" s="96"/>
      <c r="CR395" s="96"/>
      <c r="CS395" s="96"/>
      <c r="CT395" s="96"/>
      <c r="CU395" s="96"/>
      <c r="CV395" s="96"/>
      <c r="CW395" s="96"/>
      <c r="CX395" s="96"/>
      <c r="CY395" s="96"/>
      <c r="CZ395" s="96"/>
      <c r="DA395" s="96"/>
      <c r="DB395" s="96"/>
      <c r="DC395" s="96"/>
      <c r="DD395" s="96"/>
      <c r="DE395" s="96"/>
      <c r="DF395" s="96"/>
      <c r="DG395" s="96"/>
      <c r="DH395" s="96"/>
      <c r="DI395" s="96"/>
      <c r="DJ395" s="96"/>
      <c r="DK395" s="96"/>
      <c r="DL395" s="96"/>
      <c r="DM395" s="96"/>
      <c r="DN395" s="96"/>
      <c r="DO395" s="96"/>
      <c r="DP395" s="96"/>
      <c r="DQ395" s="96"/>
      <c r="DR395" s="96"/>
      <c r="DS395" s="96"/>
      <c r="DT395" s="96"/>
      <c r="DU395" s="96"/>
      <c r="DV395" s="96"/>
      <c r="DW395" s="96"/>
      <c r="DX395" s="96"/>
      <c r="DY395" s="96"/>
      <c r="DZ395" s="96"/>
      <c r="EA395" s="96"/>
      <c r="EB395" s="96"/>
      <c r="EC395" s="96"/>
      <c r="ED395" s="96"/>
      <c r="EE395" s="96"/>
      <c r="EF395" s="96"/>
      <c r="EG395" s="96"/>
      <c r="EH395" s="96"/>
      <c r="EI395" s="96"/>
      <c r="EJ395" s="96"/>
      <c r="EK395" s="96"/>
      <c r="EL395" s="96"/>
      <c r="EM395" s="96"/>
      <c r="EN395" s="96"/>
      <c r="EO395" s="96"/>
      <c r="EP395" s="96"/>
      <c r="EQ395" s="96"/>
      <c r="ER395" s="96"/>
      <c r="ES395" s="96"/>
      <c r="ET395" s="96"/>
      <c r="EU395" s="96"/>
      <c r="EV395" s="96"/>
      <c r="EW395" s="96"/>
      <c r="EX395" s="96"/>
      <c r="EY395" s="96"/>
      <c r="EZ395" s="96"/>
      <c r="FA395" s="96"/>
      <c r="FB395" s="96"/>
      <c r="FC395" s="96"/>
      <c r="FD395" s="96"/>
      <c r="FE395" s="96"/>
      <c r="FF395" s="96"/>
    </row>
    <row r="396" spans="1:162" x14ac:dyDescent="0.25">
      <c r="A396" s="95"/>
      <c r="B396" s="98"/>
      <c r="C396" s="97"/>
      <c r="D396" s="97"/>
      <c r="E396" s="97"/>
      <c r="F396" s="97"/>
      <c r="G396" s="97"/>
      <c r="H396" s="97"/>
      <c r="I396" s="97"/>
      <c r="J396" s="97"/>
      <c r="K396" s="97"/>
      <c r="L396" s="97"/>
      <c r="M396" s="97"/>
      <c r="N396" s="98"/>
      <c r="O396" s="98"/>
      <c r="P396" s="97"/>
      <c r="Q396" s="97"/>
      <c r="R396" s="98"/>
      <c r="S396" s="97"/>
      <c r="T396" s="98"/>
      <c r="U396" s="98"/>
      <c r="V396" s="98"/>
      <c r="W396" s="160"/>
      <c r="X396" s="95"/>
      <c r="Y396" s="98"/>
      <c r="Z396" s="163"/>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6"/>
      <c r="BM396" s="96"/>
      <c r="BN396" s="96"/>
      <c r="BO396" s="96"/>
      <c r="BP396" s="96"/>
      <c r="BQ396" s="96"/>
      <c r="BR396" s="96"/>
      <c r="BS396" s="96"/>
      <c r="BT396" s="96"/>
      <c r="BU396" s="96"/>
      <c r="BV396" s="96"/>
      <c r="BW396" s="96"/>
      <c r="BX396" s="96"/>
      <c r="BY396" s="96"/>
      <c r="BZ396" s="96"/>
      <c r="CA396" s="96"/>
      <c r="CB396" s="96"/>
      <c r="CC396" s="96"/>
      <c r="CD396" s="96"/>
      <c r="CE396" s="96"/>
      <c r="CF396" s="96"/>
      <c r="CG396" s="96"/>
      <c r="CH396" s="96"/>
      <c r="CI396" s="96"/>
      <c r="CJ396" s="96"/>
      <c r="CK396" s="96"/>
      <c r="CL396" s="96"/>
      <c r="CM396" s="96"/>
      <c r="CN396" s="96"/>
      <c r="CO396" s="96"/>
      <c r="CP396" s="96"/>
      <c r="CQ396" s="96"/>
      <c r="CR396" s="96"/>
      <c r="CS396" s="96"/>
      <c r="CT396" s="96"/>
      <c r="CU396" s="96"/>
      <c r="CV396" s="96"/>
      <c r="CW396" s="96"/>
      <c r="CX396" s="96"/>
      <c r="CY396" s="96"/>
      <c r="CZ396" s="96"/>
      <c r="DA396" s="96"/>
      <c r="DB396" s="96"/>
      <c r="DC396" s="96"/>
      <c r="DD396" s="96"/>
      <c r="DE396" s="96"/>
      <c r="DF396" s="96"/>
      <c r="DG396" s="96"/>
      <c r="DH396" s="96"/>
      <c r="DI396" s="96"/>
      <c r="DJ396" s="96"/>
      <c r="DK396" s="96"/>
      <c r="DL396" s="96"/>
      <c r="DM396" s="96"/>
      <c r="DN396" s="96"/>
      <c r="DO396" s="96"/>
      <c r="DP396" s="96"/>
      <c r="DQ396" s="96"/>
      <c r="DR396" s="96"/>
      <c r="DS396" s="96"/>
      <c r="DT396" s="96"/>
      <c r="DU396" s="96"/>
      <c r="DV396" s="96"/>
      <c r="DW396" s="96"/>
      <c r="DX396" s="96"/>
      <c r="DY396" s="96"/>
      <c r="DZ396" s="96"/>
      <c r="EA396" s="96"/>
      <c r="EB396" s="96"/>
      <c r="EC396" s="96"/>
      <c r="ED396" s="96"/>
      <c r="EE396" s="96"/>
      <c r="EF396" s="96"/>
      <c r="EG396" s="96"/>
      <c r="EH396" s="96"/>
      <c r="EI396" s="96"/>
      <c r="EJ396" s="96"/>
      <c r="EK396" s="96"/>
      <c r="EL396" s="96"/>
      <c r="EM396" s="96"/>
      <c r="EN396" s="96"/>
      <c r="EO396" s="96"/>
      <c r="EP396" s="96"/>
      <c r="EQ396" s="96"/>
      <c r="ER396" s="96"/>
      <c r="ES396" s="96"/>
      <c r="ET396" s="96"/>
      <c r="EU396" s="96"/>
      <c r="EV396" s="96"/>
      <c r="EW396" s="96"/>
      <c r="EX396" s="96"/>
      <c r="EY396" s="96"/>
      <c r="EZ396" s="96"/>
      <c r="FA396" s="96"/>
      <c r="FB396" s="96"/>
      <c r="FC396" s="96"/>
      <c r="FD396" s="96"/>
      <c r="FE396" s="96"/>
      <c r="FF396" s="96"/>
    </row>
    <row r="397" spans="1:162" x14ac:dyDescent="0.25">
      <c r="A397" s="95"/>
      <c r="B397" s="98"/>
      <c r="C397" s="97"/>
      <c r="D397" s="97"/>
      <c r="E397" s="97"/>
      <c r="F397" s="97"/>
      <c r="G397" s="97"/>
      <c r="H397" s="97"/>
      <c r="I397" s="97"/>
      <c r="J397" s="97"/>
      <c r="K397" s="97"/>
      <c r="L397" s="97"/>
      <c r="M397" s="97"/>
      <c r="N397" s="98"/>
      <c r="O397" s="98"/>
      <c r="P397" s="97"/>
      <c r="Q397" s="97"/>
      <c r="R397" s="98"/>
      <c r="S397" s="97"/>
      <c r="T397" s="98"/>
      <c r="U397" s="98"/>
      <c r="V397" s="98"/>
      <c r="W397" s="160"/>
      <c r="X397" s="95"/>
      <c r="Y397" s="98"/>
      <c r="Z397" s="163"/>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96"/>
      <c r="BI397" s="96"/>
      <c r="BJ397" s="96"/>
      <c r="BK397" s="96"/>
      <c r="BL397" s="96"/>
      <c r="BM397" s="96"/>
      <c r="BN397" s="96"/>
      <c r="BO397" s="96"/>
      <c r="BP397" s="96"/>
      <c r="BQ397" s="96"/>
      <c r="BR397" s="96"/>
      <c r="BS397" s="96"/>
      <c r="BT397" s="96"/>
      <c r="BU397" s="96"/>
      <c r="BV397" s="96"/>
      <c r="BW397" s="96"/>
      <c r="BX397" s="96"/>
      <c r="BY397" s="96"/>
      <c r="BZ397" s="96"/>
      <c r="CA397" s="96"/>
      <c r="CB397" s="96"/>
      <c r="CC397" s="96"/>
      <c r="CD397" s="96"/>
      <c r="CE397" s="96"/>
      <c r="CF397" s="96"/>
      <c r="CG397" s="96"/>
      <c r="CH397" s="96"/>
      <c r="CI397" s="96"/>
      <c r="CJ397" s="96"/>
      <c r="CK397" s="96"/>
      <c r="CL397" s="96"/>
      <c r="CM397" s="96"/>
      <c r="CN397" s="96"/>
      <c r="CO397" s="96"/>
      <c r="CP397" s="96"/>
      <c r="CQ397" s="96"/>
      <c r="CR397" s="96"/>
      <c r="CS397" s="96"/>
      <c r="CT397" s="96"/>
      <c r="CU397" s="96"/>
      <c r="CV397" s="96"/>
      <c r="CW397" s="96"/>
      <c r="CX397" s="96"/>
      <c r="CY397" s="96"/>
      <c r="CZ397" s="96"/>
      <c r="DA397" s="96"/>
      <c r="DB397" s="96"/>
      <c r="DC397" s="96"/>
      <c r="DD397" s="96"/>
      <c r="DE397" s="96"/>
      <c r="DF397" s="96"/>
      <c r="DG397" s="96"/>
      <c r="DH397" s="96"/>
      <c r="DI397" s="96"/>
      <c r="DJ397" s="96"/>
      <c r="DK397" s="96"/>
      <c r="DL397" s="96"/>
      <c r="DM397" s="96"/>
      <c r="DN397" s="96"/>
      <c r="DO397" s="96"/>
      <c r="DP397" s="96"/>
      <c r="DQ397" s="96"/>
      <c r="DR397" s="96"/>
      <c r="DS397" s="96"/>
      <c r="DT397" s="96"/>
      <c r="DU397" s="96"/>
      <c r="DV397" s="96"/>
      <c r="DW397" s="96"/>
      <c r="DX397" s="96"/>
      <c r="DY397" s="96"/>
      <c r="DZ397" s="96"/>
      <c r="EA397" s="96"/>
      <c r="EB397" s="96"/>
      <c r="EC397" s="96"/>
      <c r="ED397" s="96"/>
      <c r="EE397" s="96"/>
      <c r="EF397" s="96"/>
      <c r="EG397" s="96"/>
      <c r="EH397" s="96"/>
      <c r="EI397" s="96"/>
      <c r="EJ397" s="96"/>
      <c r="EK397" s="96"/>
      <c r="EL397" s="96"/>
      <c r="EM397" s="96"/>
      <c r="EN397" s="96"/>
      <c r="EO397" s="96"/>
      <c r="EP397" s="96"/>
      <c r="EQ397" s="96"/>
      <c r="ER397" s="96"/>
      <c r="ES397" s="96"/>
      <c r="ET397" s="96"/>
      <c r="EU397" s="96"/>
      <c r="EV397" s="96"/>
      <c r="EW397" s="96"/>
      <c r="EX397" s="96"/>
      <c r="EY397" s="96"/>
      <c r="EZ397" s="96"/>
      <c r="FA397" s="96"/>
      <c r="FB397" s="96"/>
      <c r="FC397" s="96"/>
      <c r="FD397" s="96"/>
      <c r="FE397" s="96"/>
      <c r="FF397" s="96"/>
    </row>
    <row r="398" spans="1:162" x14ac:dyDescent="0.25">
      <c r="A398" s="95"/>
      <c r="B398" s="98"/>
      <c r="C398" s="97"/>
      <c r="D398" s="97"/>
      <c r="E398" s="97"/>
      <c r="F398" s="97"/>
      <c r="G398" s="97"/>
      <c r="H398" s="97"/>
      <c r="I398" s="97"/>
      <c r="J398" s="97"/>
      <c r="K398" s="97"/>
      <c r="L398" s="97"/>
      <c r="M398" s="97"/>
      <c r="N398" s="98"/>
      <c r="O398" s="98"/>
      <c r="P398" s="97"/>
      <c r="Q398" s="97"/>
      <c r="R398" s="98"/>
      <c r="S398" s="97"/>
      <c r="T398" s="98"/>
      <c r="U398" s="98"/>
      <c r="V398" s="98"/>
      <c r="W398" s="160"/>
      <c r="X398" s="95"/>
      <c r="Y398" s="98"/>
      <c r="Z398" s="163"/>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c r="CB398" s="96"/>
      <c r="CC398" s="96"/>
      <c r="CD398" s="96"/>
      <c r="CE398" s="96"/>
      <c r="CF398" s="96"/>
      <c r="CG398" s="96"/>
      <c r="CH398" s="96"/>
      <c r="CI398" s="96"/>
      <c r="CJ398" s="96"/>
      <c r="CK398" s="96"/>
      <c r="CL398" s="96"/>
      <c r="CM398" s="96"/>
      <c r="CN398" s="96"/>
      <c r="CO398" s="96"/>
      <c r="CP398" s="96"/>
      <c r="CQ398" s="96"/>
      <c r="CR398" s="96"/>
      <c r="CS398" s="96"/>
      <c r="CT398" s="96"/>
      <c r="CU398" s="96"/>
      <c r="CV398" s="96"/>
      <c r="CW398" s="96"/>
      <c r="CX398" s="96"/>
      <c r="CY398" s="96"/>
      <c r="CZ398" s="96"/>
      <c r="DA398" s="96"/>
      <c r="DB398" s="96"/>
      <c r="DC398" s="96"/>
      <c r="DD398" s="96"/>
      <c r="DE398" s="96"/>
      <c r="DF398" s="96"/>
      <c r="DG398" s="96"/>
      <c r="DH398" s="96"/>
      <c r="DI398" s="96"/>
      <c r="DJ398" s="96"/>
      <c r="DK398" s="96"/>
      <c r="DL398" s="96"/>
      <c r="DM398" s="96"/>
      <c r="DN398" s="96"/>
      <c r="DO398" s="96"/>
      <c r="DP398" s="96"/>
      <c r="DQ398" s="96"/>
      <c r="DR398" s="96"/>
      <c r="DS398" s="96"/>
      <c r="DT398" s="96"/>
      <c r="DU398" s="96"/>
      <c r="DV398" s="96"/>
      <c r="DW398" s="96"/>
      <c r="DX398" s="96"/>
      <c r="DY398" s="96"/>
      <c r="DZ398" s="96"/>
      <c r="EA398" s="96"/>
      <c r="EB398" s="96"/>
      <c r="EC398" s="96"/>
      <c r="ED398" s="96"/>
      <c r="EE398" s="96"/>
      <c r="EF398" s="96"/>
      <c r="EG398" s="96"/>
      <c r="EH398" s="96"/>
      <c r="EI398" s="96"/>
      <c r="EJ398" s="96"/>
      <c r="EK398" s="96"/>
      <c r="EL398" s="96"/>
      <c r="EM398" s="96"/>
      <c r="EN398" s="96"/>
      <c r="EO398" s="96"/>
      <c r="EP398" s="96"/>
      <c r="EQ398" s="96"/>
      <c r="ER398" s="96"/>
      <c r="ES398" s="96"/>
      <c r="ET398" s="96"/>
      <c r="EU398" s="96"/>
      <c r="EV398" s="96"/>
      <c r="EW398" s="96"/>
      <c r="EX398" s="96"/>
      <c r="EY398" s="96"/>
      <c r="EZ398" s="96"/>
      <c r="FA398" s="96"/>
      <c r="FB398" s="96"/>
      <c r="FC398" s="96"/>
      <c r="FD398" s="96"/>
      <c r="FE398" s="96"/>
      <c r="FF398" s="96"/>
    </row>
    <row r="399" spans="1:162" x14ac:dyDescent="0.25">
      <c r="A399" s="95"/>
      <c r="B399" s="98"/>
      <c r="C399" s="97"/>
      <c r="D399" s="97"/>
      <c r="E399" s="97"/>
      <c r="F399" s="97"/>
      <c r="G399" s="97"/>
      <c r="H399" s="97"/>
      <c r="I399" s="97"/>
      <c r="J399" s="97"/>
      <c r="K399" s="97"/>
      <c r="L399" s="97"/>
      <c r="M399" s="97"/>
      <c r="N399" s="98"/>
      <c r="O399" s="98"/>
      <c r="P399" s="97"/>
      <c r="Q399" s="97"/>
      <c r="R399" s="98"/>
      <c r="S399" s="97"/>
      <c r="T399" s="98"/>
      <c r="U399" s="98"/>
      <c r="V399" s="98"/>
      <c r="W399" s="160"/>
      <c r="X399" s="95"/>
      <c r="Y399" s="98"/>
      <c r="Z399" s="163"/>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96"/>
      <c r="BG399" s="96"/>
      <c r="BH399" s="96"/>
      <c r="BI399" s="96"/>
      <c r="BJ399" s="96"/>
      <c r="BK399" s="96"/>
      <c r="BL399" s="96"/>
      <c r="BM399" s="96"/>
      <c r="BN399" s="96"/>
      <c r="BO399" s="96"/>
      <c r="BP399" s="96"/>
      <c r="BQ399" s="96"/>
      <c r="BR399" s="96"/>
      <c r="BS399" s="96"/>
      <c r="BT399" s="96"/>
      <c r="BU399" s="96"/>
      <c r="BV399" s="96"/>
      <c r="BW399" s="96"/>
      <c r="BX399" s="96"/>
      <c r="BY399" s="96"/>
      <c r="BZ399" s="96"/>
      <c r="CA399" s="96"/>
      <c r="CB399" s="96"/>
      <c r="CC399" s="96"/>
      <c r="CD399" s="96"/>
      <c r="CE399" s="96"/>
      <c r="CF399" s="96"/>
      <c r="CG399" s="96"/>
      <c r="CH399" s="96"/>
      <c r="CI399" s="96"/>
      <c r="CJ399" s="96"/>
      <c r="CK399" s="96"/>
      <c r="CL399" s="96"/>
      <c r="CM399" s="96"/>
      <c r="CN399" s="96"/>
      <c r="CO399" s="96"/>
      <c r="CP399" s="96"/>
      <c r="CQ399" s="96"/>
      <c r="CR399" s="96"/>
      <c r="CS399" s="96"/>
      <c r="CT399" s="96"/>
      <c r="CU399" s="96"/>
      <c r="CV399" s="96"/>
      <c r="CW399" s="96"/>
      <c r="CX399" s="96"/>
      <c r="CY399" s="96"/>
      <c r="CZ399" s="96"/>
      <c r="DA399" s="96"/>
      <c r="DB399" s="96"/>
      <c r="DC399" s="96"/>
      <c r="DD399" s="96"/>
      <c r="DE399" s="96"/>
      <c r="DF399" s="96"/>
      <c r="DG399" s="96"/>
      <c r="DH399" s="96"/>
      <c r="DI399" s="96"/>
      <c r="DJ399" s="96"/>
      <c r="DK399" s="96"/>
      <c r="DL399" s="96"/>
      <c r="DM399" s="96"/>
      <c r="DN399" s="96"/>
      <c r="DO399" s="96"/>
      <c r="DP399" s="96"/>
      <c r="DQ399" s="96"/>
      <c r="DR399" s="96"/>
      <c r="DS399" s="96"/>
      <c r="DT399" s="96"/>
      <c r="DU399" s="96"/>
      <c r="DV399" s="96"/>
      <c r="DW399" s="96"/>
      <c r="DX399" s="96"/>
      <c r="DY399" s="96"/>
      <c r="DZ399" s="96"/>
      <c r="EA399" s="96"/>
      <c r="EB399" s="96"/>
      <c r="EC399" s="96"/>
      <c r="ED399" s="96"/>
      <c r="EE399" s="96"/>
      <c r="EF399" s="96"/>
      <c r="EG399" s="96"/>
      <c r="EH399" s="96"/>
      <c r="EI399" s="96"/>
      <c r="EJ399" s="96"/>
      <c r="EK399" s="96"/>
      <c r="EL399" s="96"/>
      <c r="EM399" s="96"/>
      <c r="EN399" s="96"/>
      <c r="EO399" s="96"/>
      <c r="EP399" s="96"/>
      <c r="EQ399" s="96"/>
      <c r="ER399" s="96"/>
      <c r="ES399" s="96"/>
      <c r="ET399" s="96"/>
      <c r="EU399" s="96"/>
      <c r="EV399" s="96"/>
      <c r="EW399" s="96"/>
      <c r="EX399" s="96"/>
      <c r="EY399" s="96"/>
      <c r="EZ399" s="96"/>
      <c r="FA399" s="96"/>
      <c r="FB399" s="96"/>
      <c r="FC399" s="96"/>
      <c r="FD399" s="96"/>
      <c r="FE399" s="96"/>
      <c r="FF399" s="96"/>
    </row>
    <row r="400" spans="1:162" x14ac:dyDescent="0.25">
      <c r="A400" s="95"/>
      <c r="B400" s="98"/>
      <c r="C400" s="97"/>
      <c r="D400" s="97"/>
      <c r="E400" s="97"/>
      <c r="F400" s="97"/>
      <c r="G400" s="97"/>
      <c r="H400" s="97"/>
      <c r="I400" s="97"/>
      <c r="J400" s="97"/>
      <c r="K400" s="97"/>
      <c r="L400" s="97"/>
      <c r="M400" s="97"/>
      <c r="N400" s="98"/>
      <c r="O400" s="98"/>
      <c r="P400" s="97"/>
      <c r="Q400" s="97"/>
      <c r="R400" s="98"/>
      <c r="S400" s="97"/>
      <c r="T400" s="98"/>
      <c r="U400" s="98"/>
      <c r="V400" s="98"/>
      <c r="W400" s="160"/>
      <c r="X400" s="95"/>
      <c r="Y400" s="98"/>
      <c r="Z400" s="163"/>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96"/>
      <c r="BI400" s="96"/>
      <c r="BJ400" s="96"/>
      <c r="BK400" s="96"/>
      <c r="BL400" s="96"/>
      <c r="BM400" s="96"/>
      <c r="BN400" s="96"/>
      <c r="BO400" s="96"/>
      <c r="BP400" s="96"/>
      <c r="BQ400" s="96"/>
      <c r="BR400" s="96"/>
      <c r="BS400" s="96"/>
      <c r="BT400" s="96"/>
      <c r="BU400" s="96"/>
      <c r="BV400" s="96"/>
      <c r="BW400" s="96"/>
      <c r="BX400" s="96"/>
      <c r="BY400" s="96"/>
      <c r="BZ400" s="96"/>
      <c r="CA400" s="96"/>
      <c r="CB400" s="96"/>
      <c r="CC400" s="96"/>
      <c r="CD400" s="96"/>
      <c r="CE400" s="96"/>
      <c r="CF400" s="96"/>
      <c r="CG400" s="96"/>
      <c r="CH400" s="96"/>
      <c r="CI400" s="96"/>
      <c r="CJ400" s="96"/>
      <c r="CK400" s="96"/>
      <c r="CL400" s="96"/>
      <c r="CM400" s="96"/>
      <c r="CN400" s="96"/>
      <c r="CO400" s="96"/>
      <c r="CP400" s="96"/>
      <c r="CQ400" s="96"/>
      <c r="CR400" s="96"/>
      <c r="CS400" s="96"/>
      <c r="CT400" s="96"/>
      <c r="CU400" s="96"/>
      <c r="CV400" s="96"/>
      <c r="CW400" s="96"/>
      <c r="CX400" s="96"/>
      <c r="CY400" s="96"/>
      <c r="CZ400" s="96"/>
      <c r="DA400" s="96"/>
      <c r="DB400" s="96"/>
      <c r="DC400" s="96"/>
      <c r="DD400" s="96"/>
      <c r="DE400" s="96"/>
      <c r="DF400" s="96"/>
      <c r="DG400" s="96"/>
      <c r="DH400" s="96"/>
      <c r="DI400" s="96"/>
      <c r="DJ400" s="96"/>
      <c r="DK400" s="96"/>
      <c r="DL400" s="96"/>
      <c r="DM400" s="96"/>
      <c r="DN400" s="96"/>
      <c r="DO400" s="96"/>
      <c r="DP400" s="96"/>
      <c r="DQ400" s="96"/>
      <c r="DR400" s="96"/>
      <c r="DS400" s="96"/>
      <c r="DT400" s="96"/>
      <c r="DU400" s="96"/>
      <c r="DV400" s="96"/>
      <c r="DW400" s="96"/>
      <c r="DX400" s="96"/>
      <c r="DY400" s="96"/>
      <c r="DZ400" s="96"/>
      <c r="EA400" s="96"/>
      <c r="EB400" s="96"/>
      <c r="EC400" s="96"/>
      <c r="ED400" s="96"/>
      <c r="EE400" s="96"/>
      <c r="EF400" s="96"/>
      <c r="EG400" s="96"/>
      <c r="EH400" s="96"/>
      <c r="EI400" s="96"/>
      <c r="EJ400" s="96"/>
      <c r="EK400" s="96"/>
      <c r="EL400" s="96"/>
      <c r="EM400" s="96"/>
      <c r="EN400" s="96"/>
      <c r="EO400" s="96"/>
      <c r="EP400" s="96"/>
      <c r="EQ400" s="96"/>
      <c r="ER400" s="96"/>
      <c r="ES400" s="96"/>
      <c r="ET400" s="96"/>
      <c r="EU400" s="96"/>
      <c r="EV400" s="96"/>
      <c r="EW400" s="96"/>
      <c r="EX400" s="96"/>
      <c r="EY400" s="96"/>
      <c r="EZ400" s="96"/>
      <c r="FA400" s="96"/>
      <c r="FB400" s="96"/>
      <c r="FC400" s="96"/>
      <c r="FD400" s="96"/>
      <c r="FE400" s="96"/>
      <c r="FF400" s="96"/>
    </row>
    <row r="401" spans="1:162" x14ac:dyDescent="0.25">
      <c r="A401" s="95"/>
      <c r="B401" s="98"/>
      <c r="C401" s="97"/>
      <c r="D401" s="97"/>
      <c r="E401" s="97"/>
      <c r="F401" s="97"/>
      <c r="G401" s="97"/>
      <c r="H401" s="97"/>
      <c r="I401" s="97"/>
      <c r="J401" s="97"/>
      <c r="K401" s="97"/>
      <c r="L401" s="97"/>
      <c r="M401" s="97"/>
      <c r="N401" s="98"/>
      <c r="O401" s="98"/>
      <c r="P401" s="97"/>
      <c r="Q401" s="97"/>
      <c r="R401" s="98"/>
      <c r="S401" s="97"/>
      <c r="T401" s="98"/>
      <c r="U401" s="98"/>
      <c r="V401" s="98"/>
      <c r="W401" s="160"/>
      <c r="X401" s="95"/>
      <c r="Y401" s="98"/>
      <c r="Z401" s="163"/>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c r="BG401" s="96"/>
      <c r="BH401" s="96"/>
      <c r="BI401" s="96"/>
      <c r="BJ401" s="96"/>
      <c r="BK401" s="96"/>
      <c r="BL401" s="96"/>
      <c r="BM401" s="96"/>
      <c r="BN401" s="96"/>
      <c r="BO401" s="96"/>
      <c r="BP401" s="96"/>
      <c r="BQ401" s="96"/>
      <c r="BR401" s="96"/>
      <c r="BS401" s="96"/>
      <c r="BT401" s="96"/>
      <c r="BU401" s="96"/>
      <c r="BV401" s="96"/>
      <c r="BW401" s="96"/>
      <c r="BX401" s="96"/>
      <c r="BY401" s="96"/>
      <c r="BZ401" s="96"/>
      <c r="CA401" s="96"/>
      <c r="CB401" s="96"/>
      <c r="CC401" s="96"/>
      <c r="CD401" s="96"/>
      <c r="CE401" s="96"/>
      <c r="CF401" s="96"/>
      <c r="CG401" s="96"/>
      <c r="CH401" s="96"/>
      <c r="CI401" s="96"/>
      <c r="CJ401" s="96"/>
      <c r="CK401" s="96"/>
      <c r="CL401" s="96"/>
      <c r="CM401" s="96"/>
      <c r="CN401" s="96"/>
      <c r="CO401" s="96"/>
      <c r="CP401" s="96"/>
      <c r="CQ401" s="96"/>
      <c r="CR401" s="96"/>
      <c r="CS401" s="96"/>
      <c r="CT401" s="96"/>
      <c r="CU401" s="96"/>
      <c r="CV401" s="96"/>
      <c r="CW401" s="96"/>
      <c r="CX401" s="96"/>
      <c r="CY401" s="96"/>
      <c r="CZ401" s="96"/>
      <c r="DA401" s="96"/>
      <c r="DB401" s="96"/>
      <c r="DC401" s="96"/>
      <c r="DD401" s="96"/>
      <c r="DE401" s="96"/>
      <c r="DF401" s="96"/>
      <c r="DG401" s="96"/>
      <c r="DH401" s="96"/>
      <c r="DI401" s="96"/>
      <c r="DJ401" s="96"/>
      <c r="DK401" s="96"/>
      <c r="DL401" s="96"/>
      <c r="DM401" s="96"/>
      <c r="DN401" s="96"/>
      <c r="DO401" s="96"/>
      <c r="DP401" s="96"/>
      <c r="DQ401" s="96"/>
      <c r="DR401" s="96"/>
      <c r="DS401" s="96"/>
      <c r="DT401" s="96"/>
      <c r="DU401" s="96"/>
      <c r="DV401" s="96"/>
      <c r="DW401" s="96"/>
      <c r="DX401" s="96"/>
      <c r="DY401" s="96"/>
      <c r="DZ401" s="96"/>
      <c r="EA401" s="96"/>
      <c r="EB401" s="96"/>
      <c r="EC401" s="96"/>
      <c r="ED401" s="96"/>
      <c r="EE401" s="96"/>
      <c r="EF401" s="96"/>
      <c r="EG401" s="96"/>
      <c r="EH401" s="96"/>
      <c r="EI401" s="96"/>
      <c r="EJ401" s="96"/>
      <c r="EK401" s="96"/>
      <c r="EL401" s="96"/>
      <c r="EM401" s="96"/>
      <c r="EN401" s="96"/>
      <c r="EO401" s="96"/>
      <c r="EP401" s="96"/>
      <c r="EQ401" s="96"/>
      <c r="ER401" s="96"/>
      <c r="ES401" s="96"/>
      <c r="ET401" s="96"/>
      <c r="EU401" s="96"/>
      <c r="EV401" s="96"/>
      <c r="EW401" s="96"/>
      <c r="EX401" s="96"/>
      <c r="EY401" s="96"/>
      <c r="EZ401" s="96"/>
      <c r="FA401" s="96"/>
      <c r="FB401" s="96"/>
      <c r="FC401" s="96"/>
      <c r="FD401" s="96"/>
      <c r="FE401" s="96"/>
      <c r="FF401" s="96"/>
    </row>
    <row r="402" spans="1:162" x14ac:dyDescent="0.25">
      <c r="A402" s="95"/>
      <c r="B402" s="98"/>
      <c r="C402" s="97"/>
      <c r="D402" s="97"/>
      <c r="E402" s="97"/>
      <c r="F402" s="97"/>
      <c r="G402" s="97"/>
      <c r="H402" s="97"/>
      <c r="I402" s="97"/>
      <c r="J402" s="97"/>
      <c r="K402" s="97"/>
      <c r="L402" s="97"/>
      <c r="M402" s="97"/>
      <c r="N402" s="98"/>
      <c r="O402" s="98"/>
      <c r="P402" s="97"/>
      <c r="Q402" s="97"/>
      <c r="R402" s="98"/>
      <c r="S402" s="97"/>
      <c r="T402" s="98"/>
      <c r="U402" s="98"/>
      <c r="V402" s="98"/>
      <c r="W402" s="160"/>
      <c r="X402" s="95"/>
      <c r="Y402" s="98"/>
      <c r="Z402" s="163"/>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6"/>
      <c r="DH402" s="96"/>
      <c r="DI402" s="96"/>
      <c r="DJ402" s="96"/>
      <c r="DK402" s="96"/>
      <c r="DL402" s="96"/>
      <c r="DM402" s="96"/>
      <c r="DN402" s="96"/>
      <c r="DO402" s="96"/>
      <c r="DP402" s="96"/>
      <c r="DQ402" s="96"/>
      <c r="DR402" s="96"/>
      <c r="DS402" s="96"/>
      <c r="DT402" s="96"/>
      <c r="DU402" s="96"/>
      <c r="DV402" s="96"/>
      <c r="DW402" s="96"/>
      <c r="DX402" s="96"/>
      <c r="DY402" s="96"/>
      <c r="DZ402" s="96"/>
      <c r="EA402" s="96"/>
      <c r="EB402" s="96"/>
      <c r="EC402" s="96"/>
      <c r="ED402" s="96"/>
      <c r="EE402" s="96"/>
      <c r="EF402" s="96"/>
      <c r="EG402" s="96"/>
      <c r="EH402" s="96"/>
      <c r="EI402" s="96"/>
      <c r="EJ402" s="96"/>
      <c r="EK402" s="96"/>
      <c r="EL402" s="96"/>
      <c r="EM402" s="96"/>
      <c r="EN402" s="96"/>
      <c r="EO402" s="96"/>
      <c r="EP402" s="96"/>
      <c r="EQ402" s="96"/>
      <c r="ER402" s="96"/>
      <c r="ES402" s="96"/>
      <c r="ET402" s="96"/>
      <c r="EU402" s="96"/>
      <c r="EV402" s="96"/>
      <c r="EW402" s="96"/>
      <c r="EX402" s="96"/>
      <c r="EY402" s="96"/>
      <c r="EZ402" s="96"/>
      <c r="FA402" s="96"/>
      <c r="FB402" s="96"/>
      <c r="FC402" s="96"/>
      <c r="FD402" s="96"/>
      <c r="FE402" s="96"/>
      <c r="FF402" s="96"/>
    </row>
    <row r="403" spans="1:162" x14ac:dyDescent="0.25">
      <c r="A403" s="95"/>
      <c r="B403" s="98"/>
      <c r="C403" s="97"/>
      <c r="D403" s="97"/>
      <c r="E403" s="97"/>
      <c r="F403" s="97"/>
      <c r="G403" s="97"/>
      <c r="H403" s="97"/>
      <c r="I403" s="97"/>
      <c r="J403" s="97"/>
      <c r="K403" s="97"/>
      <c r="L403" s="97"/>
      <c r="M403" s="97"/>
      <c r="N403" s="98"/>
      <c r="O403" s="98"/>
      <c r="P403" s="97"/>
      <c r="Q403" s="97"/>
      <c r="R403" s="98"/>
      <c r="S403" s="97"/>
      <c r="T403" s="98"/>
      <c r="U403" s="98"/>
      <c r="V403" s="98"/>
      <c r="W403" s="160"/>
      <c r="X403" s="95"/>
      <c r="Y403" s="98"/>
      <c r="Z403" s="163"/>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c r="BG403" s="96"/>
      <c r="BH403" s="96"/>
      <c r="BI403" s="96"/>
      <c r="BJ403" s="96"/>
      <c r="BK403" s="96"/>
      <c r="BL403" s="96"/>
      <c r="BM403" s="96"/>
      <c r="BN403" s="96"/>
      <c r="BO403" s="96"/>
      <c r="BP403" s="96"/>
      <c r="BQ403" s="96"/>
      <c r="BR403" s="96"/>
      <c r="BS403" s="96"/>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6"/>
      <c r="DH403" s="96"/>
      <c r="DI403" s="96"/>
      <c r="DJ403" s="96"/>
      <c r="DK403" s="96"/>
      <c r="DL403" s="96"/>
      <c r="DM403" s="96"/>
      <c r="DN403" s="96"/>
      <c r="DO403" s="96"/>
      <c r="DP403" s="96"/>
      <c r="DQ403" s="96"/>
      <c r="DR403" s="96"/>
      <c r="DS403" s="96"/>
      <c r="DT403" s="96"/>
      <c r="DU403" s="96"/>
      <c r="DV403" s="96"/>
      <c r="DW403" s="96"/>
      <c r="DX403" s="96"/>
      <c r="DY403" s="96"/>
      <c r="DZ403" s="96"/>
      <c r="EA403" s="96"/>
      <c r="EB403" s="96"/>
      <c r="EC403" s="96"/>
      <c r="ED403" s="96"/>
      <c r="EE403" s="96"/>
      <c r="EF403" s="96"/>
      <c r="EG403" s="96"/>
      <c r="EH403" s="96"/>
      <c r="EI403" s="96"/>
      <c r="EJ403" s="96"/>
      <c r="EK403" s="96"/>
      <c r="EL403" s="96"/>
      <c r="EM403" s="96"/>
      <c r="EN403" s="96"/>
      <c r="EO403" s="96"/>
      <c r="EP403" s="96"/>
      <c r="EQ403" s="96"/>
      <c r="ER403" s="96"/>
      <c r="ES403" s="96"/>
      <c r="ET403" s="96"/>
      <c r="EU403" s="96"/>
      <c r="EV403" s="96"/>
      <c r="EW403" s="96"/>
      <c r="EX403" s="96"/>
      <c r="EY403" s="96"/>
      <c r="EZ403" s="96"/>
      <c r="FA403" s="96"/>
      <c r="FB403" s="96"/>
      <c r="FC403" s="96"/>
      <c r="FD403" s="96"/>
      <c r="FE403" s="96"/>
      <c r="FF403" s="96"/>
    </row>
    <row r="404" spans="1:162" x14ac:dyDescent="0.25">
      <c r="A404" s="95"/>
      <c r="B404" s="98"/>
      <c r="C404" s="97"/>
      <c r="D404" s="97"/>
      <c r="E404" s="97"/>
      <c r="F404" s="97"/>
      <c r="G404" s="97"/>
      <c r="H404" s="97"/>
      <c r="I404" s="97"/>
      <c r="J404" s="97"/>
      <c r="K404" s="97"/>
      <c r="L404" s="97"/>
      <c r="M404" s="97"/>
      <c r="N404" s="98"/>
      <c r="O404" s="98"/>
      <c r="P404" s="97"/>
      <c r="Q404" s="97"/>
      <c r="R404" s="98"/>
      <c r="S404" s="97"/>
      <c r="T404" s="98"/>
      <c r="U404" s="98"/>
      <c r="V404" s="98"/>
      <c r="W404" s="160"/>
      <c r="X404" s="95"/>
      <c r="Y404" s="98"/>
      <c r="Z404" s="163"/>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6"/>
      <c r="BM404" s="96"/>
      <c r="BN404" s="96"/>
      <c r="BO404" s="96"/>
      <c r="BP404" s="96"/>
      <c r="BQ404" s="96"/>
      <c r="BR404" s="96"/>
      <c r="BS404" s="96"/>
      <c r="BT404" s="96"/>
      <c r="BU404" s="96"/>
      <c r="BV404" s="96"/>
      <c r="BW404" s="96"/>
      <c r="BX404" s="96"/>
      <c r="BY404" s="96"/>
      <c r="BZ404" s="96"/>
      <c r="CA404" s="96"/>
      <c r="CB404" s="96"/>
      <c r="CC404" s="96"/>
      <c r="CD404" s="96"/>
      <c r="CE404" s="96"/>
      <c r="CF404" s="96"/>
      <c r="CG404" s="96"/>
      <c r="CH404" s="96"/>
      <c r="CI404" s="96"/>
      <c r="CJ404" s="96"/>
      <c r="CK404" s="96"/>
      <c r="CL404" s="96"/>
      <c r="CM404" s="96"/>
      <c r="CN404" s="96"/>
      <c r="CO404" s="96"/>
      <c r="CP404" s="96"/>
      <c r="CQ404" s="96"/>
      <c r="CR404" s="96"/>
      <c r="CS404" s="96"/>
      <c r="CT404" s="96"/>
      <c r="CU404" s="96"/>
      <c r="CV404" s="96"/>
      <c r="CW404" s="96"/>
      <c r="CX404" s="96"/>
      <c r="CY404" s="96"/>
      <c r="CZ404" s="96"/>
      <c r="DA404" s="96"/>
      <c r="DB404" s="96"/>
      <c r="DC404" s="96"/>
      <c r="DD404" s="96"/>
      <c r="DE404" s="96"/>
      <c r="DF404" s="96"/>
      <c r="DG404" s="96"/>
      <c r="DH404" s="96"/>
      <c r="DI404" s="96"/>
      <c r="DJ404" s="96"/>
      <c r="DK404" s="96"/>
      <c r="DL404" s="96"/>
      <c r="DM404" s="96"/>
      <c r="DN404" s="96"/>
      <c r="DO404" s="96"/>
      <c r="DP404" s="96"/>
      <c r="DQ404" s="96"/>
      <c r="DR404" s="96"/>
      <c r="DS404" s="96"/>
      <c r="DT404" s="96"/>
      <c r="DU404" s="96"/>
      <c r="DV404" s="96"/>
      <c r="DW404" s="96"/>
      <c r="DX404" s="96"/>
      <c r="DY404" s="96"/>
      <c r="DZ404" s="96"/>
      <c r="EA404" s="96"/>
      <c r="EB404" s="96"/>
      <c r="EC404" s="96"/>
      <c r="ED404" s="96"/>
      <c r="EE404" s="96"/>
      <c r="EF404" s="96"/>
      <c r="EG404" s="96"/>
      <c r="EH404" s="96"/>
      <c r="EI404" s="96"/>
      <c r="EJ404" s="96"/>
      <c r="EK404" s="96"/>
      <c r="EL404" s="96"/>
      <c r="EM404" s="96"/>
      <c r="EN404" s="96"/>
      <c r="EO404" s="96"/>
      <c r="EP404" s="96"/>
      <c r="EQ404" s="96"/>
      <c r="ER404" s="96"/>
      <c r="ES404" s="96"/>
      <c r="ET404" s="96"/>
      <c r="EU404" s="96"/>
      <c r="EV404" s="96"/>
      <c r="EW404" s="96"/>
      <c r="EX404" s="96"/>
      <c r="EY404" s="96"/>
      <c r="EZ404" s="96"/>
      <c r="FA404" s="96"/>
      <c r="FB404" s="96"/>
      <c r="FC404" s="96"/>
      <c r="FD404" s="96"/>
      <c r="FE404" s="96"/>
      <c r="FF404" s="96"/>
    </row>
    <row r="405" spans="1:162" x14ac:dyDescent="0.25">
      <c r="A405" s="95"/>
      <c r="B405" s="98"/>
      <c r="C405" s="97"/>
      <c r="D405" s="97"/>
      <c r="E405" s="97"/>
      <c r="F405" s="97"/>
      <c r="G405" s="97"/>
      <c r="H405" s="97"/>
      <c r="I405" s="97"/>
      <c r="J405" s="97"/>
      <c r="K405" s="97"/>
      <c r="L405" s="97"/>
      <c r="M405" s="97"/>
      <c r="N405" s="98"/>
      <c r="O405" s="98"/>
      <c r="P405" s="97"/>
      <c r="Q405" s="97"/>
      <c r="R405" s="98"/>
      <c r="S405" s="97"/>
      <c r="T405" s="98"/>
      <c r="U405" s="98"/>
      <c r="V405" s="98"/>
      <c r="W405" s="160"/>
      <c r="X405" s="95"/>
      <c r="Y405" s="98"/>
      <c r="Z405" s="163"/>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c r="CB405" s="96"/>
      <c r="CC405" s="96"/>
      <c r="CD405" s="96"/>
      <c r="CE405" s="96"/>
      <c r="CF405" s="96"/>
      <c r="CG405" s="96"/>
      <c r="CH405" s="96"/>
      <c r="CI405" s="96"/>
      <c r="CJ405" s="96"/>
      <c r="CK405" s="96"/>
      <c r="CL405" s="96"/>
      <c r="CM405" s="96"/>
      <c r="CN405" s="96"/>
      <c r="CO405" s="96"/>
      <c r="CP405" s="96"/>
      <c r="CQ405" s="96"/>
      <c r="CR405" s="96"/>
      <c r="CS405" s="96"/>
      <c r="CT405" s="96"/>
      <c r="CU405" s="96"/>
      <c r="CV405" s="96"/>
      <c r="CW405" s="96"/>
      <c r="CX405" s="96"/>
      <c r="CY405" s="96"/>
      <c r="CZ405" s="96"/>
      <c r="DA405" s="96"/>
      <c r="DB405" s="96"/>
      <c r="DC405" s="96"/>
      <c r="DD405" s="96"/>
      <c r="DE405" s="96"/>
      <c r="DF405" s="96"/>
      <c r="DG405" s="96"/>
      <c r="DH405" s="96"/>
      <c r="DI405" s="96"/>
      <c r="DJ405" s="96"/>
      <c r="DK405" s="96"/>
      <c r="DL405" s="96"/>
      <c r="DM405" s="96"/>
      <c r="DN405" s="96"/>
      <c r="DO405" s="96"/>
      <c r="DP405" s="96"/>
      <c r="DQ405" s="96"/>
      <c r="DR405" s="96"/>
      <c r="DS405" s="96"/>
      <c r="DT405" s="96"/>
      <c r="DU405" s="96"/>
      <c r="DV405" s="96"/>
      <c r="DW405" s="96"/>
      <c r="DX405" s="96"/>
      <c r="DY405" s="96"/>
      <c r="DZ405" s="96"/>
      <c r="EA405" s="96"/>
      <c r="EB405" s="96"/>
      <c r="EC405" s="96"/>
      <c r="ED405" s="96"/>
      <c r="EE405" s="96"/>
      <c r="EF405" s="96"/>
      <c r="EG405" s="96"/>
      <c r="EH405" s="96"/>
      <c r="EI405" s="96"/>
      <c r="EJ405" s="96"/>
      <c r="EK405" s="96"/>
      <c r="EL405" s="96"/>
      <c r="EM405" s="96"/>
      <c r="EN405" s="96"/>
      <c r="EO405" s="96"/>
      <c r="EP405" s="96"/>
      <c r="EQ405" s="96"/>
      <c r="ER405" s="96"/>
      <c r="ES405" s="96"/>
      <c r="ET405" s="96"/>
      <c r="EU405" s="96"/>
      <c r="EV405" s="96"/>
      <c r="EW405" s="96"/>
      <c r="EX405" s="96"/>
      <c r="EY405" s="96"/>
      <c r="EZ405" s="96"/>
      <c r="FA405" s="96"/>
      <c r="FB405" s="96"/>
      <c r="FC405" s="96"/>
      <c r="FD405" s="96"/>
      <c r="FE405" s="96"/>
      <c r="FF405" s="96"/>
    </row>
    <row r="406" spans="1:162" x14ac:dyDescent="0.25">
      <c r="A406" s="95"/>
      <c r="B406" s="98"/>
      <c r="C406" s="97"/>
      <c r="D406" s="97"/>
      <c r="E406" s="97"/>
      <c r="F406" s="97"/>
      <c r="G406" s="97"/>
      <c r="H406" s="97"/>
      <c r="I406" s="97"/>
      <c r="J406" s="97"/>
      <c r="K406" s="97"/>
      <c r="L406" s="97"/>
      <c r="M406" s="97"/>
      <c r="N406" s="98"/>
      <c r="O406" s="98"/>
      <c r="P406" s="97"/>
      <c r="Q406" s="97"/>
      <c r="R406" s="98"/>
      <c r="S406" s="97"/>
      <c r="T406" s="98"/>
      <c r="U406" s="98"/>
      <c r="V406" s="98"/>
      <c r="W406" s="160"/>
      <c r="X406" s="95"/>
      <c r="Y406" s="98"/>
      <c r="Z406" s="163"/>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6"/>
      <c r="BM406" s="96"/>
      <c r="BN406" s="96"/>
      <c r="BO406" s="96"/>
      <c r="BP406" s="96"/>
      <c r="BQ406" s="96"/>
      <c r="BR406" s="96"/>
      <c r="BS406" s="96"/>
      <c r="BT406" s="96"/>
      <c r="BU406" s="96"/>
      <c r="BV406" s="96"/>
      <c r="BW406" s="96"/>
      <c r="BX406" s="96"/>
      <c r="BY406" s="96"/>
      <c r="BZ406" s="96"/>
      <c r="CA406" s="96"/>
      <c r="CB406" s="96"/>
      <c r="CC406" s="96"/>
      <c r="CD406" s="96"/>
      <c r="CE406" s="96"/>
      <c r="CF406" s="96"/>
      <c r="CG406" s="96"/>
      <c r="CH406" s="96"/>
      <c r="CI406" s="96"/>
      <c r="CJ406" s="96"/>
      <c r="CK406" s="96"/>
      <c r="CL406" s="96"/>
      <c r="CM406" s="96"/>
      <c r="CN406" s="96"/>
      <c r="CO406" s="96"/>
      <c r="CP406" s="96"/>
      <c r="CQ406" s="96"/>
      <c r="CR406" s="96"/>
      <c r="CS406" s="96"/>
      <c r="CT406" s="96"/>
      <c r="CU406" s="96"/>
      <c r="CV406" s="96"/>
      <c r="CW406" s="96"/>
      <c r="CX406" s="96"/>
      <c r="CY406" s="96"/>
      <c r="CZ406" s="96"/>
      <c r="DA406" s="96"/>
      <c r="DB406" s="96"/>
      <c r="DC406" s="96"/>
      <c r="DD406" s="96"/>
      <c r="DE406" s="96"/>
      <c r="DF406" s="96"/>
      <c r="DG406" s="96"/>
      <c r="DH406" s="96"/>
      <c r="DI406" s="96"/>
      <c r="DJ406" s="96"/>
      <c r="DK406" s="96"/>
      <c r="DL406" s="96"/>
      <c r="DM406" s="96"/>
      <c r="DN406" s="96"/>
      <c r="DO406" s="96"/>
      <c r="DP406" s="96"/>
      <c r="DQ406" s="96"/>
      <c r="DR406" s="96"/>
      <c r="DS406" s="96"/>
      <c r="DT406" s="96"/>
      <c r="DU406" s="96"/>
      <c r="DV406" s="96"/>
      <c r="DW406" s="96"/>
      <c r="DX406" s="96"/>
      <c r="DY406" s="96"/>
      <c r="DZ406" s="96"/>
      <c r="EA406" s="96"/>
      <c r="EB406" s="96"/>
      <c r="EC406" s="96"/>
      <c r="ED406" s="96"/>
      <c r="EE406" s="96"/>
      <c r="EF406" s="96"/>
      <c r="EG406" s="96"/>
      <c r="EH406" s="96"/>
      <c r="EI406" s="96"/>
      <c r="EJ406" s="96"/>
      <c r="EK406" s="96"/>
      <c r="EL406" s="96"/>
      <c r="EM406" s="96"/>
      <c r="EN406" s="96"/>
      <c r="EO406" s="96"/>
      <c r="EP406" s="96"/>
      <c r="EQ406" s="96"/>
      <c r="ER406" s="96"/>
      <c r="ES406" s="96"/>
      <c r="ET406" s="96"/>
      <c r="EU406" s="96"/>
      <c r="EV406" s="96"/>
      <c r="EW406" s="96"/>
      <c r="EX406" s="96"/>
      <c r="EY406" s="96"/>
      <c r="EZ406" s="96"/>
      <c r="FA406" s="96"/>
      <c r="FB406" s="96"/>
      <c r="FC406" s="96"/>
      <c r="FD406" s="96"/>
      <c r="FE406" s="96"/>
      <c r="FF406" s="96"/>
    </row>
    <row r="407" spans="1:162" x14ac:dyDescent="0.25">
      <c r="A407" s="95"/>
      <c r="B407" s="98"/>
      <c r="C407" s="97"/>
      <c r="D407" s="97"/>
      <c r="E407" s="97"/>
      <c r="F407" s="97"/>
      <c r="G407" s="97"/>
      <c r="H407" s="97"/>
      <c r="I407" s="97"/>
      <c r="J407" s="97"/>
      <c r="K407" s="97"/>
      <c r="L407" s="97"/>
      <c r="M407" s="97"/>
      <c r="N407" s="98"/>
      <c r="O407" s="98"/>
      <c r="P407" s="97"/>
      <c r="Q407" s="97"/>
      <c r="R407" s="98"/>
      <c r="S407" s="97"/>
      <c r="T407" s="98"/>
      <c r="U407" s="98"/>
      <c r="V407" s="98"/>
      <c r="W407" s="160"/>
      <c r="X407" s="95"/>
      <c r="Y407" s="98"/>
      <c r="Z407" s="163"/>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96"/>
      <c r="BI407" s="96"/>
      <c r="BJ407" s="96"/>
      <c r="BK407" s="96"/>
      <c r="BL407" s="96"/>
      <c r="BM407" s="96"/>
      <c r="BN407" s="96"/>
      <c r="BO407" s="96"/>
      <c r="BP407" s="96"/>
      <c r="BQ407" s="96"/>
      <c r="BR407" s="96"/>
      <c r="BS407" s="96"/>
      <c r="BT407" s="96"/>
      <c r="BU407" s="96"/>
      <c r="BV407" s="96"/>
      <c r="BW407" s="96"/>
      <c r="BX407" s="96"/>
      <c r="BY407" s="96"/>
      <c r="BZ407" s="96"/>
      <c r="CA407" s="96"/>
      <c r="CB407" s="96"/>
      <c r="CC407" s="96"/>
      <c r="CD407" s="96"/>
      <c r="CE407" s="96"/>
      <c r="CF407" s="96"/>
      <c r="CG407" s="96"/>
      <c r="CH407" s="96"/>
      <c r="CI407" s="96"/>
      <c r="CJ407" s="96"/>
      <c r="CK407" s="96"/>
      <c r="CL407" s="96"/>
      <c r="CM407" s="96"/>
      <c r="CN407" s="96"/>
      <c r="CO407" s="96"/>
      <c r="CP407" s="96"/>
      <c r="CQ407" s="96"/>
      <c r="CR407" s="96"/>
      <c r="CS407" s="96"/>
      <c r="CT407" s="96"/>
      <c r="CU407" s="96"/>
      <c r="CV407" s="96"/>
      <c r="CW407" s="96"/>
      <c r="CX407" s="96"/>
      <c r="CY407" s="96"/>
      <c r="CZ407" s="96"/>
      <c r="DA407" s="96"/>
      <c r="DB407" s="96"/>
      <c r="DC407" s="96"/>
      <c r="DD407" s="96"/>
      <c r="DE407" s="96"/>
      <c r="DF407" s="96"/>
      <c r="DG407" s="96"/>
      <c r="DH407" s="96"/>
      <c r="DI407" s="96"/>
      <c r="DJ407" s="96"/>
      <c r="DK407" s="96"/>
      <c r="DL407" s="96"/>
      <c r="DM407" s="96"/>
      <c r="DN407" s="96"/>
      <c r="DO407" s="96"/>
      <c r="DP407" s="96"/>
      <c r="DQ407" s="96"/>
      <c r="DR407" s="96"/>
      <c r="DS407" s="96"/>
      <c r="DT407" s="96"/>
      <c r="DU407" s="96"/>
      <c r="DV407" s="96"/>
      <c r="DW407" s="96"/>
      <c r="DX407" s="96"/>
      <c r="DY407" s="96"/>
      <c r="DZ407" s="96"/>
      <c r="EA407" s="96"/>
      <c r="EB407" s="96"/>
      <c r="EC407" s="96"/>
      <c r="ED407" s="96"/>
      <c r="EE407" s="96"/>
      <c r="EF407" s="96"/>
      <c r="EG407" s="96"/>
      <c r="EH407" s="96"/>
      <c r="EI407" s="96"/>
      <c r="EJ407" s="96"/>
      <c r="EK407" s="96"/>
      <c r="EL407" s="96"/>
      <c r="EM407" s="96"/>
      <c r="EN407" s="96"/>
      <c r="EO407" s="96"/>
      <c r="EP407" s="96"/>
      <c r="EQ407" s="96"/>
      <c r="ER407" s="96"/>
      <c r="ES407" s="96"/>
      <c r="ET407" s="96"/>
      <c r="EU407" s="96"/>
      <c r="EV407" s="96"/>
      <c r="EW407" s="96"/>
      <c r="EX407" s="96"/>
      <c r="EY407" s="96"/>
      <c r="EZ407" s="96"/>
      <c r="FA407" s="96"/>
      <c r="FB407" s="96"/>
      <c r="FC407" s="96"/>
      <c r="FD407" s="96"/>
      <c r="FE407" s="96"/>
      <c r="FF407" s="96"/>
    </row>
    <row r="408" spans="1:162" x14ac:dyDescent="0.25">
      <c r="A408" s="95"/>
      <c r="B408" s="98"/>
      <c r="C408" s="97"/>
      <c r="D408" s="97"/>
      <c r="E408" s="97"/>
      <c r="F408" s="97"/>
      <c r="G408" s="97"/>
      <c r="H408" s="97"/>
      <c r="I408" s="97"/>
      <c r="J408" s="97"/>
      <c r="K408" s="97"/>
      <c r="L408" s="97"/>
      <c r="M408" s="97"/>
      <c r="N408" s="98"/>
      <c r="O408" s="98"/>
      <c r="P408" s="97"/>
      <c r="Q408" s="97"/>
      <c r="R408" s="98"/>
      <c r="S408" s="97"/>
      <c r="T408" s="98"/>
      <c r="U408" s="98"/>
      <c r="V408" s="98"/>
      <c r="W408" s="160"/>
      <c r="X408" s="95"/>
      <c r="Y408" s="98"/>
      <c r="Z408" s="163"/>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c r="BM408" s="96"/>
      <c r="BN408" s="96"/>
      <c r="BO408" s="96"/>
      <c r="BP408" s="96"/>
      <c r="BQ408" s="96"/>
      <c r="BR408" s="96"/>
      <c r="BS408" s="96"/>
      <c r="BT408" s="96"/>
      <c r="BU408" s="96"/>
      <c r="BV408" s="96"/>
      <c r="BW408" s="96"/>
      <c r="BX408" s="96"/>
      <c r="BY408" s="96"/>
      <c r="BZ408" s="96"/>
      <c r="CA408" s="96"/>
      <c r="CB408" s="96"/>
      <c r="CC408" s="96"/>
      <c r="CD408" s="96"/>
      <c r="CE408" s="96"/>
      <c r="CF408" s="96"/>
      <c r="CG408" s="96"/>
      <c r="CH408" s="96"/>
      <c r="CI408" s="96"/>
      <c r="CJ408" s="96"/>
      <c r="CK408" s="96"/>
      <c r="CL408" s="96"/>
      <c r="CM408" s="96"/>
      <c r="CN408" s="96"/>
      <c r="CO408" s="96"/>
      <c r="CP408" s="96"/>
      <c r="CQ408" s="96"/>
      <c r="CR408" s="96"/>
      <c r="CS408" s="96"/>
      <c r="CT408" s="96"/>
      <c r="CU408" s="96"/>
      <c r="CV408" s="96"/>
      <c r="CW408" s="96"/>
      <c r="CX408" s="96"/>
      <c r="CY408" s="96"/>
      <c r="CZ408" s="96"/>
      <c r="DA408" s="96"/>
      <c r="DB408" s="96"/>
      <c r="DC408" s="96"/>
      <c r="DD408" s="96"/>
      <c r="DE408" s="96"/>
      <c r="DF408" s="96"/>
      <c r="DG408" s="96"/>
      <c r="DH408" s="96"/>
      <c r="DI408" s="96"/>
      <c r="DJ408" s="96"/>
      <c r="DK408" s="96"/>
      <c r="DL408" s="96"/>
      <c r="DM408" s="96"/>
      <c r="DN408" s="96"/>
      <c r="DO408" s="96"/>
      <c r="DP408" s="96"/>
      <c r="DQ408" s="96"/>
      <c r="DR408" s="96"/>
      <c r="DS408" s="96"/>
      <c r="DT408" s="96"/>
      <c r="DU408" s="96"/>
      <c r="DV408" s="96"/>
      <c r="DW408" s="96"/>
      <c r="DX408" s="96"/>
      <c r="DY408" s="96"/>
      <c r="DZ408" s="96"/>
      <c r="EA408" s="96"/>
      <c r="EB408" s="96"/>
      <c r="EC408" s="96"/>
      <c r="ED408" s="96"/>
      <c r="EE408" s="96"/>
      <c r="EF408" s="96"/>
      <c r="EG408" s="96"/>
      <c r="EH408" s="96"/>
      <c r="EI408" s="96"/>
      <c r="EJ408" s="96"/>
      <c r="EK408" s="96"/>
      <c r="EL408" s="96"/>
      <c r="EM408" s="96"/>
      <c r="EN408" s="96"/>
      <c r="EO408" s="96"/>
      <c r="EP408" s="96"/>
      <c r="EQ408" s="96"/>
      <c r="ER408" s="96"/>
      <c r="ES408" s="96"/>
      <c r="ET408" s="96"/>
      <c r="EU408" s="96"/>
      <c r="EV408" s="96"/>
      <c r="EW408" s="96"/>
      <c r="EX408" s="96"/>
      <c r="EY408" s="96"/>
      <c r="EZ408" s="96"/>
      <c r="FA408" s="96"/>
      <c r="FB408" s="96"/>
      <c r="FC408" s="96"/>
      <c r="FD408" s="96"/>
      <c r="FE408" s="96"/>
      <c r="FF408" s="96"/>
    </row>
    <row r="409" spans="1:162" x14ac:dyDescent="0.25">
      <c r="A409" s="95"/>
      <c r="B409" s="98"/>
      <c r="C409" s="97"/>
      <c r="D409" s="97"/>
      <c r="E409" s="97"/>
      <c r="F409" s="97"/>
      <c r="G409" s="97"/>
      <c r="H409" s="97"/>
      <c r="I409" s="97"/>
      <c r="J409" s="97"/>
      <c r="K409" s="97"/>
      <c r="L409" s="97"/>
      <c r="M409" s="97"/>
      <c r="N409" s="98"/>
      <c r="O409" s="98"/>
      <c r="P409" s="97"/>
      <c r="Q409" s="97"/>
      <c r="R409" s="98"/>
      <c r="S409" s="97"/>
      <c r="T409" s="98"/>
      <c r="U409" s="98"/>
      <c r="V409" s="98"/>
      <c r="W409" s="160"/>
      <c r="X409" s="95"/>
      <c r="Y409" s="98"/>
      <c r="Z409" s="163"/>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c r="BM409" s="96"/>
      <c r="BN409" s="96"/>
      <c r="BO409" s="96"/>
      <c r="BP409" s="96"/>
      <c r="BQ409" s="96"/>
      <c r="BR409" s="96"/>
      <c r="BS409" s="96"/>
      <c r="BT409" s="96"/>
      <c r="BU409" s="96"/>
      <c r="BV409" s="96"/>
      <c r="BW409" s="96"/>
      <c r="BX409" s="96"/>
      <c r="BY409" s="96"/>
      <c r="BZ409" s="96"/>
      <c r="CA409" s="96"/>
      <c r="CB409" s="96"/>
      <c r="CC409" s="96"/>
      <c r="CD409" s="96"/>
      <c r="CE409" s="96"/>
      <c r="CF409" s="96"/>
      <c r="CG409" s="96"/>
      <c r="CH409" s="96"/>
      <c r="CI409" s="96"/>
      <c r="CJ409" s="96"/>
      <c r="CK409" s="96"/>
      <c r="CL409" s="96"/>
      <c r="CM409" s="96"/>
      <c r="CN409" s="96"/>
      <c r="CO409" s="96"/>
      <c r="CP409" s="96"/>
      <c r="CQ409" s="96"/>
      <c r="CR409" s="96"/>
      <c r="CS409" s="96"/>
      <c r="CT409" s="96"/>
      <c r="CU409" s="96"/>
      <c r="CV409" s="96"/>
      <c r="CW409" s="96"/>
      <c r="CX409" s="96"/>
      <c r="CY409" s="96"/>
      <c r="CZ409" s="96"/>
      <c r="DA409" s="96"/>
      <c r="DB409" s="96"/>
      <c r="DC409" s="96"/>
      <c r="DD409" s="96"/>
      <c r="DE409" s="96"/>
      <c r="DF409" s="96"/>
      <c r="DG409" s="96"/>
      <c r="DH409" s="96"/>
      <c r="DI409" s="96"/>
      <c r="DJ409" s="96"/>
      <c r="DK409" s="96"/>
      <c r="DL409" s="96"/>
      <c r="DM409" s="96"/>
      <c r="DN409" s="96"/>
      <c r="DO409" s="96"/>
      <c r="DP409" s="96"/>
      <c r="DQ409" s="96"/>
      <c r="DR409" s="96"/>
      <c r="DS409" s="96"/>
      <c r="DT409" s="96"/>
      <c r="DU409" s="96"/>
      <c r="DV409" s="96"/>
      <c r="DW409" s="96"/>
      <c r="DX409" s="96"/>
      <c r="DY409" s="96"/>
      <c r="DZ409" s="96"/>
      <c r="EA409" s="96"/>
      <c r="EB409" s="96"/>
      <c r="EC409" s="96"/>
      <c r="ED409" s="96"/>
      <c r="EE409" s="96"/>
      <c r="EF409" s="96"/>
      <c r="EG409" s="96"/>
      <c r="EH409" s="96"/>
      <c r="EI409" s="96"/>
      <c r="EJ409" s="96"/>
      <c r="EK409" s="96"/>
      <c r="EL409" s="96"/>
      <c r="EM409" s="96"/>
      <c r="EN409" s="96"/>
      <c r="EO409" s="96"/>
      <c r="EP409" s="96"/>
      <c r="EQ409" s="96"/>
      <c r="ER409" s="96"/>
      <c r="ES409" s="96"/>
      <c r="ET409" s="96"/>
      <c r="EU409" s="96"/>
      <c r="EV409" s="96"/>
      <c r="EW409" s="96"/>
      <c r="EX409" s="96"/>
      <c r="EY409" s="96"/>
      <c r="EZ409" s="96"/>
      <c r="FA409" s="96"/>
      <c r="FB409" s="96"/>
      <c r="FC409" s="96"/>
      <c r="FD409" s="96"/>
      <c r="FE409" s="96"/>
      <c r="FF409" s="96"/>
    </row>
    <row r="410" spans="1:162" x14ac:dyDescent="0.25">
      <c r="A410" s="95"/>
      <c r="B410" s="98"/>
      <c r="C410" s="97"/>
      <c r="D410" s="97"/>
      <c r="E410" s="97"/>
      <c r="F410" s="97"/>
      <c r="G410" s="97"/>
      <c r="H410" s="97"/>
      <c r="I410" s="97"/>
      <c r="J410" s="97"/>
      <c r="K410" s="97"/>
      <c r="L410" s="97"/>
      <c r="M410" s="97"/>
      <c r="N410" s="98"/>
      <c r="O410" s="98"/>
      <c r="P410" s="97"/>
      <c r="Q410" s="97"/>
      <c r="R410" s="98"/>
      <c r="S410" s="97"/>
      <c r="T410" s="98"/>
      <c r="U410" s="98"/>
      <c r="V410" s="98"/>
      <c r="W410" s="160"/>
      <c r="X410" s="95"/>
      <c r="Y410" s="98"/>
      <c r="Z410" s="163"/>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6"/>
      <c r="BM410" s="96"/>
      <c r="BN410" s="96"/>
      <c r="BO410" s="96"/>
      <c r="BP410" s="96"/>
      <c r="BQ410" s="96"/>
      <c r="BR410" s="96"/>
      <c r="BS410" s="96"/>
      <c r="BT410" s="96"/>
      <c r="BU410" s="96"/>
      <c r="BV410" s="96"/>
      <c r="BW410" s="96"/>
      <c r="BX410" s="96"/>
      <c r="BY410" s="96"/>
      <c r="BZ410" s="96"/>
      <c r="CA410" s="96"/>
      <c r="CB410" s="96"/>
      <c r="CC410" s="96"/>
      <c r="CD410" s="96"/>
      <c r="CE410" s="96"/>
      <c r="CF410" s="96"/>
      <c r="CG410" s="96"/>
      <c r="CH410" s="96"/>
      <c r="CI410" s="96"/>
      <c r="CJ410" s="96"/>
      <c r="CK410" s="96"/>
      <c r="CL410" s="96"/>
      <c r="CM410" s="96"/>
      <c r="CN410" s="96"/>
      <c r="CO410" s="96"/>
      <c r="CP410" s="96"/>
      <c r="CQ410" s="96"/>
      <c r="CR410" s="96"/>
      <c r="CS410" s="96"/>
      <c r="CT410" s="96"/>
      <c r="CU410" s="96"/>
      <c r="CV410" s="96"/>
      <c r="CW410" s="96"/>
      <c r="CX410" s="96"/>
      <c r="CY410" s="96"/>
      <c r="CZ410" s="96"/>
      <c r="DA410" s="96"/>
      <c r="DB410" s="96"/>
      <c r="DC410" s="96"/>
      <c r="DD410" s="96"/>
      <c r="DE410" s="96"/>
      <c r="DF410" s="96"/>
      <c r="DG410" s="96"/>
      <c r="DH410" s="96"/>
      <c r="DI410" s="96"/>
      <c r="DJ410" s="96"/>
      <c r="DK410" s="96"/>
      <c r="DL410" s="96"/>
      <c r="DM410" s="96"/>
      <c r="DN410" s="96"/>
      <c r="DO410" s="96"/>
      <c r="DP410" s="96"/>
      <c r="DQ410" s="96"/>
      <c r="DR410" s="96"/>
      <c r="DS410" s="96"/>
      <c r="DT410" s="96"/>
      <c r="DU410" s="96"/>
      <c r="DV410" s="96"/>
      <c r="DW410" s="96"/>
      <c r="DX410" s="96"/>
      <c r="DY410" s="96"/>
      <c r="DZ410" s="96"/>
      <c r="EA410" s="96"/>
      <c r="EB410" s="96"/>
      <c r="EC410" s="96"/>
      <c r="ED410" s="96"/>
      <c r="EE410" s="96"/>
      <c r="EF410" s="96"/>
      <c r="EG410" s="96"/>
      <c r="EH410" s="96"/>
      <c r="EI410" s="96"/>
      <c r="EJ410" s="96"/>
      <c r="EK410" s="96"/>
      <c r="EL410" s="96"/>
      <c r="EM410" s="96"/>
      <c r="EN410" s="96"/>
      <c r="EO410" s="96"/>
      <c r="EP410" s="96"/>
      <c r="EQ410" s="96"/>
      <c r="ER410" s="96"/>
      <c r="ES410" s="96"/>
      <c r="ET410" s="96"/>
      <c r="EU410" s="96"/>
      <c r="EV410" s="96"/>
      <c r="EW410" s="96"/>
      <c r="EX410" s="96"/>
      <c r="EY410" s="96"/>
      <c r="EZ410" s="96"/>
      <c r="FA410" s="96"/>
      <c r="FB410" s="96"/>
      <c r="FC410" s="96"/>
      <c r="FD410" s="96"/>
      <c r="FE410" s="96"/>
      <c r="FF410" s="96"/>
    </row>
    <row r="411" spans="1:162" x14ac:dyDescent="0.25">
      <c r="A411" s="95"/>
      <c r="B411" s="98"/>
      <c r="C411" s="97"/>
      <c r="D411" s="97"/>
      <c r="E411" s="97"/>
      <c r="F411" s="97"/>
      <c r="G411" s="97"/>
      <c r="H411" s="97"/>
      <c r="I411" s="97"/>
      <c r="J411" s="97"/>
      <c r="K411" s="97"/>
      <c r="L411" s="97"/>
      <c r="M411" s="97"/>
      <c r="N411" s="98"/>
      <c r="O411" s="98"/>
      <c r="P411" s="97"/>
      <c r="Q411" s="97"/>
      <c r="R411" s="98"/>
      <c r="S411" s="97"/>
      <c r="T411" s="98"/>
      <c r="U411" s="98"/>
      <c r="V411" s="98"/>
      <c r="W411" s="160"/>
      <c r="X411" s="95"/>
      <c r="Y411" s="98"/>
      <c r="Z411" s="163"/>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96"/>
      <c r="EJ411" s="96"/>
      <c r="EK411" s="96"/>
      <c r="EL411" s="96"/>
      <c r="EM411" s="96"/>
      <c r="EN411" s="96"/>
      <c r="EO411" s="96"/>
      <c r="EP411" s="96"/>
      <c r="EQ411" s="96"/>
      <c r="ER411" s="96"/>
      <c r="ES411" s="96"/>
      <c r="ET411" s="96"/>
      <c r="EU411" s="96"/>
      <c r="EV411" s="96"/>
      <c r="EW411" s="96"/>
      <c r="EX411" s="96"/>
      <c r="EY411" s="96"/>
      <c r="EZ411" s="96"/>
      <c r="FA411" s="96"/>
      <c r="FB411" s="96"/>
      <c r="FC411" s="96"/>
      <c r="FD411" s="96"/>
      <c r="FE411" s="96"/>
      <c r="FF411" s="96"/>
    </row>
    <row r="412" spans="1:162" x14ac:dyDescent="0.25">
      <c r="A412" s="95"/>
      <c r="B412" s="98"/>
      <c r="C412" s="97"/>
      <c r="D412" s="97"/>
      <c r="E412" s="97"/>
      <c r="F412" s="97"/>
      <c r="G412" s="97"/>
      <c r="H412" s="97"/>
      <c r="I412" s="97"/>
      <c r="J412" s="97"/>
      <c r="K412" s="97"/>
      <c r="L412" s="97"/>
      <c r="M412" s="97"/>
      <c r="N412" s="98"/>
      <c r="O412" s="98"/>
      <c r="P412" s="97"/>
      <c r="Q412" s="97"/>
      <c r="R412" s="98"/>
      <c r="S412" s="97"/>
      <c r="T412" s="98"/>
      <c r="U412" s="98"/>
      <c r="V412" s="98"/>
      <c r="W412" s="160"/>
      <c r="X412" s="95"/>
      <c r="Y412" s="98"/>
      <c r="Z412" s="163"/>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96"/>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96"/>
      <c r="EJ412" s="96"/>
      <c r="EK412" s="96"/>
      <c r="EL412" s="96"/>
      <c r="EM412" s="96"/>
      <c r="EN412" s="96"/>
      <c r="EO412" s="96"/>
      <c r="EP412" s="96"/>
      <c r="EQ412" s="96"/>
      <c r="ER412" s="96"/>
      <c r="ES412" s="96"/>
      <c r="ET412" s="96"/>
      <c r="EU412" s="96"/>
      <c r="EV412" s="96"/>
      <c r="EW412" s="96"/>
      <c r="EX412" s="96"/>
      <c r="EY412" s="96"/>
      <c r="EZ412" s="96"/>
      <c r="FA412" s="96"/>
      <c r="FB412" s="96"/>
      <c r="FC412" s="96"/>
      <c r="FD412" s="96"/>
      <c r="FE412" s="96"/>
      <c r="FF412" s="96"/>
    </row>
    <row r="413" spans="1:162" x14ac:dyDescent="0.25">
      <c r="A413" s="95"/>
      <c r="B413" s="98"/>
      <c r="C413" s="97"/>
      <c r="D413" s="97"/>
      <c r="E413" s="97"/>
      <c r="F413" s="97"/>
      <c r="G413" s="97"/>
      <c r="H413" s="97"/>
      <c r="I413" s="97"/>
      <c r="J413" s="97"/>
      <c r="K413" s="97"/>
      <c r="L413" s="97"/>
      <c r="M413" s="97"/>
      <c r="N413" s="98"/>
      <c r="O413" s="98"/>
      <c r="P413" s="97"/>
      <c r="Q413" s="97"/>
      <c r="R413" s="98"/>
      <c r="S413" s="97"/>
      <c r="T413" s="98"/>
      <c r="U413" s="98"/>
      <c r="V413" s="98"/>
      <c r="W413" s="160"/>
      <c r="X413" s="95"/>
      <c r="Y413" s="98"/>
      <c r="Z413" s="163"/>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c r="BG413" s="96"/>
      <c r="BH413" s="96"/>
      <c r="BI413" s="96"/>
      <c r="BJ413" s="96"/>
      <c r="BK413" s="96"/>
      <c r="BL413" s="96"/>
      <c r="BM413" s="96"/>
      <c r="BN413" s="96"/>
      <c r="BO413" s="96"/>
      <c r="BP413" s="96"/>
      <c r="BQ413" s="96"/>
      <c r="BR413" s="96"/>
      <c r="BS413" s="96"/>
      <c r="BT413" s="96"/>
      <c r="BU413" s="96"/>
      <c r="BV413" s="96"/>
      <c r="BW413" s="96"/>
      <c r="BX413" s="96"/>
      <c r="BY413" s="96"/>
      <c r="BZ413" s="96"/>
      <c r="CA413" s="96"/>
      <c r="CB413" s="96"/>
      <c r="CC413" s="96"/>
      <c r="CD413" s="96"/>
      <c r="CE413" s="96"/>
      <c r="CF413" s="96"/>
      <c r="CG413" s="96"/>
      <c r="CH413" s="96"/>
      <c r="CI413" s="96"/>
      <c r="CJ413" s="96"/>
      <c r="CK413" s="96"/>
      <c r="CL413" s="96"/>
      <c r="CM413" s="96"/>
      <c r="CN413" s="96"/>
      <c r="CO413" s="96"/>
      <c r="CP413" s="96"/>
      <c r="CQ413" s="96"/>
      <c r="CR413" s="96"/>
      <c r="CS413" s="96"/>
      <c r="CT413" s="96"/>
      <c r="CU413" s="96"/>
      <c r="CV413" s="96"/>
      <c r="CW413" s="96"/>
      <c r="CX413" s="96"/>
      <c r="CY413" s="96"/>
      <c r="CZ413" s="96"/>
      <c r="DA413" s="96"/>
      <c r="DB413" s="96"/>
      <c r="DC413" s="96"/>
      <c r="DD413" s="96"/>
      <c r="DE413" s="96"/>
      <c r="DF413" s="96"/>
      <c r="DG413" s="96"/>
      <c r="DH413" s="96"/>
      <c r="DI413" s="96"/>
      <c r="DJ413" s="96"/>
      <c r="DK413" s="96"/>
      <c r="DL413" s="96"/>
      <c r="DM413" s="96"/>
      <c r="DN413" s="96"/>
      <c r="DO413" s="96"/>
      <c r="DP413" s="96"/>
      <c r="DQ413" s="96"/>
      <c r="DR413" s="96"/>
      <c r="DS413" s="96"/>
      <c r="DT413" s="96"/>
      <c r="DU413" s="96"/>
      <c r="DV413" s="96"/>
      <c r="DW413" s="96"/>
      <c r="DX413" s="96"/>
      <c r="DY413" s="96"/>
      <c r="DZ413" s="96"/>
      <c r="EA413" s="96"/>
      <c r="EB413" s="96"/>
      <c r="EC413" s="96"/>
      <c r="ED413" s="96"/>
      <c r="EE413" s="96"/>
      <c r="EF413" s="96"/>
      <c r="EG413" s="96"/>
      <c r="EH413" s="96"/>
      <c r="EI413" s="96"/>
      <c r="EJ413" s="96"/>
      <c r="EK413" s="96"/>
      <c r="EL413" s="96"/>
      <c r="EM413" s="96"/>
      <c r="EN413" s="96"/>
      <c r="EO413" s="96"/>
      <c r="EP413" s="96"/>
      <c r="EQ413" s="96"/>
      <c r="ER413" s="96"/>
      <c r="ES413" s="96"/>
      <c r="ET413" s="96"/>
      <c r="EU413" s="96"/>
      <c r="EV413" s="96"/>
      <c r="EW413" s="96"/>
      <c r="EX413" s="96"/>
      <c r="EY413" s="96"/>
      <c r="EZ413" s="96"/>
      <c r="FA413" s="96"/>
      <c r="FB413" s="96"/>
      <c r="FC413" s="96"/>
      <c r="FD413" s="96"/>
      <c r="FE413" s="96"/>
      <c r="FF413" s="96"/>
    </row>
    <row r="414" spans="1:162" x14ac:dyDescent="0.25">
      <c r="A414" s="95"/>
      <c r="B414" s="98"/>
      <c r="C414" s="97"/>
      <c r="D414" s="97"/>
      <c r="E414" s="97"/>
      <c r="F414" s="97"/>
      <c r="G414" s="97"/>
      <c r="H414" s="97"/>
      <c r="I414" s="97"/>
      <c r="J414" s="97"/>
      <c r="K414" s="97"/>
      <c r="L414" s="97"/>
      <c r="M414" s="97"/>
      <c r="N414" s="98"/>
      <c r="O414" s="98"/>
      <c r="P414" s="97"/>
      <c r="Q414" s="97"/>
      <c r="R414" s="98"/>
      <c r="S414" s="97"/>
      <c r="T414" s="98"/>
      <c r="U414" s="98"/>
      <c r="V414" s="98"/>
      <c r="W414" s="160"/>
      <c r="X414" s="95"/>
      <c r="Y414" s="98"/>
      <c r="Z414" s="163"/>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c r="BG414" s="96"/>
      <c r="BH414" s="96"/>
      <c r="BI414" s="96"/>
      <c r="BJ414" s="96"/>
      <c r="BK414" s="96"/>
      <c r="BL414" s="96"/>
      <c r="BM414" s="96"/>
      <c r="BN414" s="96"/>
      <c r="BO414" s="96"/>
      <c r="BP414" s="96"/>
      <c r="BQ414" s="96"/>
      <c r="BR414" s="96"/>
      <c r="BS414" s="96"/>
      <c r="BT414" s="96"/>
      <c r="BU414" s="96"/>
      <c r="BV414" s="96"/>
      <c r="BW414" s="96"/>
      <c r="BX414" s="96"/>
      <c r="BY414" s="96"/>
      <c r="BZ414" s="96"/>
      <c r="CA414" s="96"/>
      <c r="CB414" s="96"/>
      <c r="CC414" s="96"/>
      <c r="CD414" s="96"/>
      <c r="CE414" s="96"/>
      <c r="CF414" s="96"/>
      <c r="CG414" s="96"/>
      <c r="CH414" s="96"/>
      <c r="CI414" s="96"/>
      <c r="CJ414" s="96"/>
      <c r="CK414" s="96"/>
      <c r="CL414" s="96"/>
      <c r="CM414" s="96"/>
      <c r="CN414" s="96"/>
      <c r="CO414" s="96"/>
      <c r="CP414" s="96"/>
      <c r="CQ414" s="96"/>
      <c r="CR414" s="96"/>
      <c r="CS414" s="96"/>
      <c r="CT414" s="96"/>
      <c r="CU414" s="96"/>
      <c r="CV414" s="96"/>
      <c r="CW414" s="96"/>
      <c r="CX414" s="96"/>
      <c r="CY414" s="96"/>
      <c r="CZ414" s="96"/>
      <c r="DA414" s="96"/>
      <c r="DB414" s="96"/>
      <c r="DC414" s="96"/>
      <c r="DD414" s="96"/>
      <c r="DE414" s="96"/>
      <c r="DF414" s="96"/>
      <c r="DG414" s="96"/>
      <c r="DH414" s="96"/>
      <c r="DI414" s="96"/>
      <c r="DJ414" s="96"/>
      <c r="DK414" s="96"/>
      <c r="DL414" s="96"/>
      <c r="DM414" s="96"/>
      <c r="DN414" s="96"/>
      <c r="DO414" s="96"/>
      <c r="DP414" s="96"/>
      <c r="DQ414" s="96"/>
      <c r="DR414" s="96"/>
      <c r="DS414" s="96"/>
      <c r="DT414" s="96"/>
      <c r="DU414" s="96"/>
      <c r="DV414" s="96"/>
      <c r="DW414" s="96"/>
      <c r="DX414" s="96"/>
      <c r="DY414" s="96"/>
      <c r="DZ414" s="96"/>
      <c r="EA414" s="96"/>
      <c r="EB414" s="96"/>
      <c r="EC414" s="96"/>
      <c r="ED414" s="96"/>
      <c r="EE414" s="96"/>
      <c r="EF414" s="96"/>
      <c r="EG414" s="96"/>
      <c r="EH414" s="96"/>
      <c r="EI414" s="96"/>
      <c r="EJ414" s="96"/>
      <c r="EK414" s="96"/>
      <c r="EL414" s="96"/>
      <c r="EM414" s="96"/>
      <c r="EN414" s="96"/>
      <c r="EO414" s="96"/>
      <c r="EP414" s="96"/>
      <c r="EQ414" s="96"/>
      <c r="ER414" s="96"/>
      <c r="ES414" s="96"/>
      <c r="ET414" s="96"/>
      <c r="EU414" s="96"/>
      <c r="EV414" s="96"/>
      <c r="EW414" s="96"/>
      <c r="EX414" s="96"/>
      <c r="EY414" s="96"/>
      <c r="EZ414" s="96"/>
      <c r="FA414" s="96"/>
      <c r="FB414" s="96"/>
      <c r="FC414" s="96"/>
      <c r="FD414" s="96"/>
      <c r="FE414" s="96"/>
      <c r="FF414" s="96"/>
    </row>
    <row r="415" spans="1:162" x14ac:dyDescent="0.25">
      <c r="A415" s="95"/>
      <c r="B415" s="98"/>
      <c r="C415" s="97"/>
      <c r="D415" s="97"/>
      <c r="E415" s="97"/>
      <c r="F415" s="97"/>
      <c r="G415" s="97"/>
      <c r="H415" s="97"/>
      <c r="I415" s="97"/>
      <c r="J415" s="97"/>
      <c r="K415" s="97"/>
      <c r="L415" s="97"/>
      <c r="M415" s="97"/>
      <c r="N415" s="98"/>
      <c r="O415" s="98"/>
      <c r="P415" s="97"/>
      <c r="Q415" s="97"/>
      <c r="R415" s="98"/>
      <c r="S415" s="97"/>
      <c r="T415" s="98"/>
      <c r="U415" s="98"/>
      <c r="V415" s="98"/>
      <c r="W415" s="160"/>
      <c r="X415" s="95"/>
      <c r="Y415" s="98"/>
      <c r="Z415" s="163"/>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c r="CB415" s="96"/>
      <c r="CC415" s="96"/>
      <c r="CD415" s="96"/>
      <c r="CE415" s="96"/>
      <c r="CF415" s="96"/>
      <c r="CG415" s="96"/>
      <c r="CH415" s="96"/>
      <c r="CI415" s="96"/>
      <c r="CJ415" s="96"/>
      <c r="CK415" s="96"/>
      <c r="CL415" s="96"/>
      <c r="CM415" s="96"/>
      <c r="CN415" s="96"/>
      <c r="CO415" s="96"/>
      <c r="CP415" s="96"/>
      <c r="CQ415" s="96"/>
      <c r="CR415" s="96"/>
      <c r="CS415" s="96"/>
      <c r="CT415" s="96"/>
      <c r="CU415" s="96"/>
      <c r="CV415" s="96"/>
      <c r="CW415" s="96"/>
      <c r="CX415" s="96"/>
      <c r="CY415" s="96"/>
      <c r="CZ415" s="96"/>
      <c r="DA415" s="96"/>
      <c r="DB415" s="96"/>
      <c r="DC415" s="96"/>
      <c r="DD415" s="96"/>
      <c r="DE415" s="96"/>
      <c r="DF415" s="96"/>
      <c r="DG415" s="96"/>
      <c r="DH415" s="96"/>
      <c r="DI415" s="96"/>
      <c r="DJ415" s="96"/>
      <c r="DK415" s="96"/>
      <c r="DL415" s="96"/>
      <c r="DM415" s="96"/>
      <c r="DN415" s="96"/>
      <c r="DO415" s="96"/>
      <c r="DP415" s="96"/>
      <c r="DQ415" s="96"/>
      <c r="DR415" s="96"/>
      <c r="DS415" s="96"/>
      <c r="DT415" s="96"/>
      <c r="DU415" s="96"/>
      <c r="DV415" s="96"/>
      <c r="DW415" s="96"/>
      <c r="DX415" s="96"/>
      <c r="DY415" s="96"/>
      <c r="DZ415" s="96"/>
      <c r="EA415" s="96"/>
      <c r="EB415" s="96"/>
      <c r="EC415" s="96"/>
      <c r="ED415" s="96"/>
      <c r="EE415" s="96"/>
      <c r="EF415" s="96"/>
      <c r="EG415" s="96"/>
      <c r="EH415" s="96"/>
      <c r="EI415" s="96"/>
      <c r="EJ415" s="96"/>
      <c r="EK415" s="96"/>
      <c r="EL415" s="96"/>
      <c r="EM415" s="96"/>
      <c r="EN415" s="96"/>
      <c r="EO415" s="96"/>
      <c r="EP415" s="96"/>
      <c r="EQ415" s="96"/>
      <c r="ER415" s="96"/>
      <c r="ES415" s="96"/>
      <c r="ET415" s="96"/>
      <c r="EU415" s="96"/>
      <c r="EV415" s="96"/>
      <c r="EW415" s="96"/>
      <c r="EX415" s="96"/>
      <c r="EY415" s="96"/>
      <c r="EZ415" s="96"/>
      <c r="FA415" s="96"/>
      <c r="FB415" s="96"/>
      <c r="FC415" s="96"/>
      <c r="FD415" s="96"/>
      <c r="FE415" s="96"/>
      <c r="FF415" s="96"/>
    </row>
    <row r="416" spans="1:162" x14ac:dyDescent="0.25">
      <c r="A416" s="95"/>
      <c r="B416" s="98"/>
      <c r="C416" s="97"/>
      <c r="D416" s="97"/>
      <c r="E416" s="97"/>
      <c r="F416" s="97"/>
      <c r="G416" s="97"/>
      <c r="H416" s="97"/>
      <c r="I416" s="97"/>
      <c r="J416" s="97"/>
      <c r="K416" s="97"/>
      <c r="L416" s="97"/>
      <c r="M416" s="97"/>
      <c r="N416" s="98"/>
      <c r="O416" s="98"/>
      <c r="P416" s="97"/>
      <c r="Q416" s="97"/>
      <c r="R416" s="98"/>
      <c r="S416" s="97"/>
      <c r="T416" s="98"/>
      <c r="U416" s="98"/>
      <c r="V416" s="98"/>
      <c r="W416" s="160"/>
      <c r="X416" s="95"/>
      <c r="Y416" s="98"/>
      <c r="Z416" s="163"/>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6"/>
      <c r="BM416" s="96"/>
      <c r="BN416" s="96"/>
      <c r="BO416" s="96"/>
      <c r="BP416" s="96"/>
      <c r="BQ416" s="96"/>
      <c r="BR416" s="96"/>
      <c r="BS416" s="96"/>
      <c r="BT416" s="96"/>
      <c r="BU416" s="96"/>
      <c r="BV416" s="96"/>
      <c r="BW416" s="96"/>
      <c r="BX416" s="96"/>
      <c r="BY416" s="96"/>
      <c r="BZ416" s="96"/>
      <c r="CA416" s="96"/>
      <c r="CB416" s="96"/>
      <c r="CC416" s="96"/>
      <c r="CD416" s="96"/>
      <c r="CE416" s="96"/>
      <c r="CF416" s="96"/>
      <c r="CG416" s="96"/>
      <c r="CH416" s="96"/>
      <c r="CI416" s="96"/>
      <c r="CJ416" s="96"/>
      <c r="CK416" s="96"/>
      <c r="CL416" s="96"/>
      <c r="CM416" s="96"/>
      <c r="CN416" s="96"/>
      <c r="CO416" s="96"/>
      <c r="CP416" s="96"/>
      <c r="CQ416" s="96"/>
      <c r="CR416" s="96"/>
      <c r="CS416" s="96"/>
      <c r="CT416" s="96"/>
      <c r="CU416" s="96"/>
      <c r="CV416" s="96"/>
      <c r="CW416" s="96"/>
      <c r="CX416" s="96"/>
      <c r="CY416" s="96"/>
      <c r="CZ416" s="96"/>
      <c r="DA416" s="96"/>
      <c r="DB416" s="96"/>
      <c r="DC416" s="96"/>
      <c r="DD416" s="96"/>
      <c r="DE416" s="96"/>
      <c r="DF416" s="96"/>
      <c r="DG416" s="96"/>
      <c r="DH416" s="96"/>
      <c r="DI416" s="96"/>
      <c r="DJ416" s="96"/>
      <c r="DK416" s="96"/>
      <c r="DL416" s="96"/>
      <c r="DM416" s="96"/>
      <c r="DN416" s="96"/>
      <c r="DO416" s="96"/>
      <c r="DP416" s="96"/>
      <c r="DQ416" s="96"/>
      <c r="DR416" s="96"/>
      <c r="DS416" s="96"/>
      <c r="DT416" s="96"/>
      <c r="DU416" s="96"/>
      <c r="DV416" s="96"/>
      <c r="DW416" s="96"/>
      <c r="DX416" s="96"/>
      <c r="DY416" s="96"/>
      <c r="DZ416" s="96"/>
      <c r="EA416" s="96"/>
      <c r="EB416" s="96"/>
      <c r="EC416" s="96"/>
      <c r="ED416" s="96"/>
      <c r="EE416" s="96"/>
      <c r="EF416" s="96"/>
      <c r="EG416" s="96"/>
      <c r="EH416" s="96"/>
      <c r="EI416" s="96"/>
      <c r="EJ416" s="96"/>
      <c r="EK416" s="96"/>
      <c r="EL416" s="96"/>
      <c r="EM416" s="96"/>
      <c r="EN416" s="96"/>
      <c r="EO416" s="96"/>
      <c r="EP416" s="96"/>
      <c r="EQ416" s="96"/>
      <c r="ER416" s="96"/>
      <c r="ES416" s="96"/>
      <c r="ET416" s="96"/>
      <c r="EU416" s="96"/>
      <c r="EV416" s="96"/>
      <c r="EW416" s="96"/>
      <c r="EX416" s="96"/>
      <c r="EY416" s="96"/>
      <c r="EZ416" s="96"/>
      <c r="FA416" s="96"/>
      <c r="FB416" s="96"/>
      <c r="FC416" s="96"/>
      <c r="FD416" s="96"/>
      <c r="FE416" s="96"/>
      <c r="FF416" s="96"/>
    </row>
    <row r="417" spans="1:162" x14ac:dyDescent="0.25">
      <c r="A417" s="95"/>
      <c r="B417" s="98"/>
      <c r="C417" s="97"/>
      <c r="D417" s="97"/>
      <c r="E417" s="97"/>
      <c r="F417" s="97"/>
      <c r="G417" s="97"/>
      <c r="H417" s="97"/>
      <c r="I417" s="97"/>
      <c r="J417" s="97"/>
      <c r="K417" s="97"/>
      <c r="L417" s="97"/>
      <c r="M417" s="97"/>
      <c r="N417" s="98"/>
      <c r="O417" s="98"/>
      <c r="P417" s="97"/>
      <c r="Q417" s="97"/>
      <c r="R417" s="98"/>
      <c r="S417" s="97"/>
      <c r="T417" s="98"/>
      <c r="U417" s="98"/>
      <c r="V417" s="98"/>
      <c r="W417" s="160"/>
      <c r="X417" s="95"/>
      <c r="Y417" s="98"/>
      <c r="Z417" s="163"/>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96"/>
      <c r="BG417" s="96"/>
      <c r="BH417" s="96"/>
      <c r="BI417" s="96"/>
      <c r="BJ417" s="96"/>
      <c r="BK417" s="96"/>
      <c r="BL417" s="96"/>
      <c r="BM417" s="96"/>
      <c r="BN417" s="96"/>
      <c r="BO417" s="96"/>
      <c r="BP417" s="96"/>
      <c r="BQ417" s="96"/>
      <c r="BR417" s="96"/>
      <c r="BS417" s="96"/>
      <c r="BT417" s="96"/>
      <c r="BU417" s="96"/>
      <c r="BV417" s="96"/>
      <c r="BW417" s="96"/>
      <c r="BX417" s="96"/>
      <c r="BY417" s="96"/>
      <c r="BZ417" s="96"/>
      <c r="CA417" s="96"/>
      <c r="CB417" s="96"/>
      <c r="CC417" s="96"/>
      <c r="CD417" s="96"/>
      <c r="CE417" s="96"/>
      <c r="CF417" s="96"/>
      <c r="CG417" s="96"/>
      <c r="CH417" s="96"/>
      <c r="CI417" s="96"/>
      <c r="CJ417" s="96"/>
      <c r="CK417" s="96"/>
      <c r="CL417" s="96"/>
      <c r="CM417" s="96"/>
      <c r="CN417" s="96"/>
      <c r="CO417" s="96"/>
      <c r="CP417" s="96"/>
      <c r="CQ417" s="96"/>
      <c r="CR417" s="96"/>
      <c r="CS417" s="96"/>
      <c r="CT417" s="96"/>
      <c r="CU417" s="96"/>
      <c r="CV417" s="96"/>
      <c r="CW417" s="96"/>
      <c r="CX417" s="96"/>
      <c r="CY417" s="96"/>
      <c r="CZ417" s="96"/>
      <c r="DA417" s="96"/>
      <c r="DB417" s="96"/>
      <c r="DC417" s="96"/>
      <c r="DD417" s="96"/>
      <c r="DE417" s="96"/>
      <c r="DF417" s="96"/>
      <c r="DG417" s="96"/>
      <c r="DH417" s="96"/>
      <c r="DI417" s="96"/>
      <c r="DJ417" s="96"/>
      <c r="DK417" s="96"/>
      <c r="DL417" s="96"/>
      <c r="DM417" s="96"/>
      <c r="DN417" s="96"/>
      <c r="DO417" s="96"/>
      <c r="DP417" s="96"/>
      <c r="DQ417" s="96"/>
      <c r="DR417" s="96"/>
      <c r="DS417" s="96"/>
      <c r="DT417" s="96"/>
      <c r="DU417" s="96"/>
      <c r="DV417" s="96"/>
      <c r="DW417" s="96"/>
      <c r="DX417" s="96"/>
      <c r="DY417" s="96"/>
      <c r="DZ417" s="96"/>
      <c r="EA417" s="96"/>
      <c r="EB417" s="96"/>
      <c r="EC417" s="96"/>
      <c r="ED417" s="96"/>
      <c r="EE417" s="96"/>
      <c r="EF417" s="96"/>
      <c r="EG417" s="96"/>
      <c r="EH417" s="96"/>
      <c r="EI417" s="96"/>
      <c r="EJ417" s="96"/>
      <c r="EK417" s="96"/>
      <c r="EL417" s="96"/>
      <c r="EM417" s="96"/>
      <c r="EN417" s="96"/>
      <c r="EO417" s="96"/>
      <c r="EP417" s="96"/>
      <c r="EQ417" s="96"/>
      <c r="ER417" s="96"/>
      <c r="ES417" s="96"/>
      <c r="ET417" s="96"/>
      <c r="EU417" s="96"/>
      <c r="EV417" s="96"/>
      <c r="EW417" s="96"/>
      <c r="EX417" s="96"/>
      <c r="EY417" s="96"/>
      <c r="EZ417" s="96"/>
      <c r="FA417" s="96"/>
      <c r="FB417" s="96"/>
      <c r="FC417" s="96"/>
      <c r="FD417" s="96"/>
      <c r="FE417" s="96"/>
      <c r="FF417" s="96"/>
    </row>
    <row r="418" spans="1:162" x14ac:dyDescent="0.25">
      <c r="A418" s="95"/>
      <c r="B418" s="98"/>
      <c r="C418" s="97"/>
      <c r="D418" s="97"/>
      <c r="E418" s="97"/>
      <c r="F418" s="97"/>
      <c r="G418" s="97"/>
      <c r="H418" s="97"/>
      <c r="I418" s="97"/>
      <c r="J418" s="97"/>
      <c r="K418" s="97"/>
      <c r="L418" s="97"/>
      <c r="M418" s="97"/>
      <c r="N418" s="98"/>
      <c r="O418" s="98"/>
      <c r="P418" s="97"/>
      <c r="Q418" s="97"/>
      <c r="R418" s="98"/>
      <c r="S418" s="97"/>
      <c r="T418" s="98"/>
      <c r="U418" s="98"/>
      <c r="V418" s="98"/>
      <c r="W418" s="160"/>
      <c r="X418" s="95"/>
      <c r="Y418" s="98"/>
      <c r="Z418" s="163"/>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c r="BG418" s="96"/>
      <c r="BH418" s="96"/>
      <c r="BI418" s="96"/>
      <c r="BJ418" s="96"/>
      <c r="BK418" s="96"/>
      <c r="BL418" s="96"/>
      <c r="BM418" s="96"/>
      <c r="BN418" s="96"/>
      <c r="BO418" s="96"/>
      <c r="BP418" s="96"/>
      <c r="BQ418" s="96"/>
      <c r="BR418" s="96"/>
      <c r="BS418" s="96"/>
      <c r="BT418" s="96"/>
      <c r="BU418" s="96"/>
      <c r="BV418" s="96"/>
      <c r="BW418" s="96"/>
      <c r="BX418" s="96"/>
      <c r="BY418" s="96"/>
      <c r="BZ418" s="96"/>
      <c r="CA418" s="96"/>
      <c r="CB418" s="96"/>
      <c r="CC418" s="96"/>
      <c r="CD418" s="96"/>
      <c r="CE418" s="96"/>
      <c r="CF418" s="96"/>
      <c r="CG418" s="96"/>
      <c r="CH418" s="96"/>
      <c r="CI418" s="96"/>
      <c r="CJ418" s="96"/>
      <c r="CK418" s="96"/>
      <c r="CL418" s="96"/>
      <c r="CM418" s="96"/>
      <c r="CN418" s="96"/>
      <c r="CO418" s="96"/>
      <c r="CP418" s="96"/>
      <c r="CQ418" s="96"/>
      <c r="CR418" s="96"/>
      <c r="CS418" s="96"/>
      <c r="CT418" s="96"/>
      <c r="CU418" s="96"/>
      <c r="CV418" s="96"/>
      <c r="CW418" s="96"/>
      <c r="CX418" s="96"/>
      <c r="CY418" s="96"/>
      <c r="CZ418" s="96"/>
      <c r="DA418" s="96"/>
      <c r="DB418" s="96"/>
      <c r="DC418" s="96"/>
      <c r="DD418" s="96"/>
      <c r="DE418" s="96"/>
      <c r="DF418" s="96"/>
      <c r="DG418" s="96"/>
      <c r="DH418" s="96"/>
      <c r="DI418" s="96"/>
      <c r="DJ418" s="96"/>
      <c r="DK418" s="96"/>
      <c r="DL418" s="96"/>
      <c r="DM418" s="96"/>
      <c r="DN418" s="96"/>
      <c r="DO418" s="96"/>
      <c r="DP418" s="96"/>
      <c r="DQ418" s="96"/>
      <c r="DR418" s="96"/>
      <c r="DS418" s="96"/>
      <c r="DT418" s="96"/>
      <c r="DU418" s="96"/>
      <c r="DV418" s="96"/>
      <c r="DW418" s="96"/>
      <c r="DX418" s="96"/>
      <c r="DY418" s="96"/>
      <c r="DZ418" s="96"/>
      <c r="EA418" s="96"/>
      <c r="EB418" s="96"/>
      <c r="EC418" s="96"/>
      <c r="ED418" s="96"/>
      <c r="EE418" s="96"/>
      <c r="EF418" s="96"/>
      <c r="EG418" s="96"/>
      <c r="EH418" s="96"/>
      <c r="EI418" s="96"/>
      <c r="EJ418" s="96"/>
      <c r="EK418" s="96"/>
      <c r="EL418" s="96"/>
      <c r="EM418" s="96"/>
      <c r="EN418" s="96"/>
      <c r="EO418" s="96"/>
      <c r="EP418" s="96"/>
      <c r="EQ418" s="96"/>
      <c r="ER418" s="96"/>
      <c r="ES418" s="96"/>
      <c r="ET418" s="96"/>
      <c r="EU418" s="96"/>
      <c r="EV418" s="96"/>
      <c r="EW418" s="96"/>
      <c r="EX418" s="96"/>
      <c r="EY418" s="96"/>
      <c r="EZ418" s="96"/>
      <c r="FA418" s="96"/>
      <c r="FB418" s="96"/>
      <c r="FC418" s="96"/>
      <c r="FD418" s="96"/>
      <c r="FE418" s="96"/>
      <c r="FF418" s="96"/>
    </row>
    <row r="419" spans="1:162" x14ac:dyDescent="0.25">
      <c r="A419" s="95"/>
      <c r="B419" s="98"/>
      <c r="C419" s="97"/>
      <c r="D419" s="97"/>
      <c r="E419" s="97"/>
      <c r="F419" s="97"/>
      <c r="G419" s="97"/>
      <c r="H419" s="97"/>
      <c r="I419" s="97"/>
      <c r="J419" s="97"/>
      <c r="K419" s="97"/>
      <c r="L419" s="97"/>
      <c r="M419" s="97"/>
      <c r="N419" s="98"/>
      <c r="O419" s="98"/>
      <c r="P419" s="97"/>
      <c r="Q419" s="97"/>
      <c r="R419" s="98"/>
      <c r="S419" s="97"/>
      <c r="T419" s="98"/>
      <c r="U419" s="98"/>
      <c r="V419" s="98"/>
      <c r="W419" s="160"/>
      <c r="X419" s="95"/>
      <c r="Y419" s="98"/>
      <c r="Z419" s="163"/>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96"/>
      <c r="BG419" s="96"/>
      <c r="BH419" s="96"/>
      <c r="BI419" s="96"/>
      <c r="BJ419" s="96"/>
      <c r="BK419" s="96"/>
      <c r="BL419" s="96"/>
      <c r="BM419" s="96"/>
      <c r="BN419" s="96"/>
      <c r="BO419" s="96"/>
      <c r="BP419" s="96"/>
      <c r="BQ419" s="96"/>
      <c r="BR419" s="96"/>
      <c r="BS419" s="96"/>
      <c r="BT419" s="96"/>
      <c r="BU419" s="96"/>
      <c r="BV419" s="96"/>
      <c r="BW419" s="96"/>
      <c r="BX419" s="96"/>
      <c r="BY419" s="96"/>
      <c r="BZ419" s="96"/>
      <c r="CA419" s="96"/>
      <c r="CB419" s="96"/>
      <c r="CC419" s="96"/>
      <c r="CD419" s="96"/>
      <c r="CE419" s="96"/>
      <c r="CF419" s="96"/>
      <c r="CG419" s="96"/>
      <c r="CH419" s="96"/>
      <c r="CI419" s="96"/>
      <c r="CJ419" s="96"/>
      <c r="CK419" s="96"/>
      <c r="CL419" s="96"/>
      <c r="CM419" s="96"/>
      <c r="CN419" s="96"/>
      <c r="CO419" s="96"/>
      <c r="CP419" s="96"/>
      <c r="CQ419" s="96"/>
      <c r="CR419" s="96"/>
      <c r="CS419" s="96"/>
      <c r="CT419" s="96"/>
      <c r="CU419" s="96"/>
      <c r="CV419" s="96"/>
      <c r="CW419" s="96"/>
      <c r="CX419" s="96"/>
      <c r="CY419" s="96"/>
      <c r="CZ419" s="96"/>
      <c r="DA419" s="96"/>
      <c r="DB419" s="96"/>
      <c r="DC419" s="96"/>
      <c r="DD419" s="96"/>
      <c r="DE419" s="96"/>
      <c r="DF419" s="96"/>
      <c r="DG419" s="96"/>
      <c r="DH419" s="96"/>
      <c r="DI419" s="96"/>
      <c r="DJ419" s="96"/>
      <c r="DK419" s="96"/>
      <c r="DL419" s="96"/>
      <c r="DM419" s="96"/>
      <c r="DN419" s="96"/>
      <c r="DO419" s="96"/>
      <c r="DP419" s="96"/>
      <c r="DQ419" s="96"/>
      <c r="DR419" s="96"/>
      <c r="DS419" s="96"/>
      <c r="DT419" s="96"/>
      <c r="DU419" s="96"/>
      <c r="DV419" s="96"/>
      <c r="DW419" s="96"/>
      <c r="DX419" s="96"/>
      <c r="DY419" s="96"/>
      <c r="DZ419" s="96"/>
      <c r="EA419" s="96"/>
      <c r="EB419" s="96"/>
      <c r="EC419" s="96"/>
      <c r="ED419" s="96"/>
      <c r="EE419" s="96"/>
      <c r="EF419" s="96"/>
      <c r="EG419" s="96"/>
      <c r="EH419" s="96"/>
      <c r="EI419" s="96"/>
      <c r="EJ419" s="96"/>
      <c r="EK419" s="96"/>
      <c r="EL419" s="96"/>
      <c r="EM419" s="96"/>
      <c r="EN419" s="96"/>
      <c r="EO419" s="96"/>
      <c r="EP419" s="96"/>
      <c r="EQ419" s="96"/>
      <c r="ER419" s="96"/>
      <c r="ES419" s="96"/>
      <c r="ET419" s="96"/>
      <c r="EU419" s="96"/>
      <c r="EV419" s="96"/>
      <c r="EW419" s="96"/>
      <c r="EX419" s="96"/>
      <c r="EY419" s="96"/>
      <c r="EZ419" s="96"/>
      <c r="FA419" s="96"/>
      <c r="FB419" s="96"/>
      <c r="FC419" s="96"/>
      <c r="FD419" s="96"/>
      <c r="FE419" s="96"/>
      <c r="FF419" s="96"/>
    </row>
    <row r="420" spans="1:162" x14ac:dyDescent="0.25">
      <c r="A420" s="95"/>
      <c r="B420" s="98"/>
      <c r="C420" s="97"/>
      <c r="D420" s="97"/>
      <c r="E420" s="97"/>
      <c r="F420" s="97"/>
      <c r="G420" s="97"/>
      <c r="H420" s="97"/>
      <c r="I420" s="97"/>
      <c r="J420" s="97"/>
      <c r="K420" s="97"/>
      <c r="L420" s="97"/>
      <c r="M420" s="97"/>
      <c r="N420" s="98"/>
      <c r="O420" s="98"/>
      <c r="P420" s="97"/>
      <c r="Q420" s="97"/>
      <c r="R420" s="98"/>
      <c r="S420" s="97"/>
      <c r="T420" s="98"/>
      <c r="U420" s="98"/>
      <c r="V420" s="98"/>
      <c r="W420" s="160"/>
      <c r="X420" s="95"/>
      <c r="Y420" s="98"/>
      <c r="Z420" s="163"/>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c r="BG420" s="96"/>
      <c r="BH420" s="96"/>
      <c r="BI420" s="96"/>
      <c r="BJ420" s="96"/>
      <c r="BK420" s="96"/>
      <c r="BL420" s="96"/>
      <c r="BM420" s="96"/>
      <c r="BN420" s="96"/>
      <c r="BO420" s="96"/>
      <c r="BP420" s="96"/>
      <c r="BQ420" s="96"/>
      <c r="BR420" s="96"/>
      <c r="BS420" s="96"/>
      <c r="BT420" s="96"/>
      <c r="BU420" s="96"/>
      <c r="BV420" s="96"/>
      <c r="BW420" s="96"/>
      <c r="BX420" s="96"/>
      <c r="BY420" s="96"/>
      <c r="BZ420" s="96"/>
      <c r="CA420" s="96"/>
      <c r="CB420" s="96"/>
      <c r="CC420" s="96"/>
      <c r="CD420" s="96"/>
      <c r="CE420" s="96"/>
      <c r="CF420" s="96"/>
      <c r="CG420" s="96"/>
      <c r="CH420" s="96"/>
      <c r="CI420" s="96"/>
      <c r="CJ420" s="96"/>
      <c r="CK420" s="96"/>
      <c r="CL420" s="96"/>
      <c r="CM420" s="96"/>
      <c r="CN420" s="96"/>
      <c r="CO420" s="96"/>
      <c r="CP420" s="96"/>
      <c r="CQ420" s="96"/>
      <c r="CR420" s="96"/>
      <c r="CS420" s="96"/>
      <c r="CT420" s="96"/>
      <c r="CU420" s="96"/>
      <c r="CV420" s="96"/>
      <c r="CW420" s="96"/>
      <c r="CX420" s="96"/>
      <c r="CY420" s="96"/>
      <c r="CZ420" s="96"/>
      <c r="DA420" s="96"/>
      <c r="DB420" s="96"/>
      <c r="DC420" s="96"/>
      <c r="DD420" s="96"/>
      <c r="DE420" s="96"/>
      <c r="DF420" s="96"/>
      <c r="DG420" s="96"/>
      <c r="DH420" s="96"/>
      <c r="DI420" s="96"/>
      <c r="DJ420" s="96"/>
      <c r="DK420" s="96"/>
      <c r="DL420" s="96"/>
      <c r="DM420" s="96"/>
      <c r="DN420" s="96"/>
      <c r="DO420" s="96"/>
      <c r="DP420" s="96"/>
      <c r="DQ420" s="96"/>
      <c r="DR420" s="96"/>
      <c r="DS420" s="96"/>
      <c r="DT420" s="96"/>
      <c r="DU420" s="96"/>
      <c r="DV420" s="96"/>
      <c r="DW420" s="96"/>
      <c r="DX420" s="96"/>
      <c r="DY420" s="96"/>
      <c r="DZ420" s="96"/>
      <c r="EA420" s="96"/>
      <c r="EB420" s="96"/>
      <c r="EC420" s="96"/>
      <c r="ED420" s="96"/>
      <c r="EE420" s="96"/>
      <c r="EF420" s="96"/>
      <c r="EG420" s="96"/>
      <c r="EH420" s="96"/>
      <c r="EI420" s="96"/>
      <c r="EJ420" s="96"/>
      <c r="EK420" s="96"/>
      <c r="EL420" s="96"/>
      <c r="EM420" s="96"/>
      <c r="EN420" s="96"/>
      <c r="EO420" s="96"/>
      <c r="EP420" s="96"/>
      <c r="EQ420" s="96"/>
      <c r="ER420" s="96"/>
      <c r="ES420" s="96"/>
      <c r="ET420" s="96"/>
      <c r="EU420" s="96"/>
      <c r="EV420" s="96"/>
      <c r="EW420" s="96"/>
      <c r="EX420" s="96"/>
      <c r="EY420" s="96"/>
      <c r="EZ420" s="96"/>
      <c r="FA420" s="96"/>
      <c r="FB420" s="96"/>
      <c r="FC420" s="96"/>
      <c r="FD420" s="96"/>
      <c r="FE420" s="96"/>
      <c r="FF420" s="96"/>
    </row>
    <row r="421" spans="1:162" x14ac:dyDescent="0.25">
      <c r="A421" s="95"/>
      <c r="B421" s="98"/>
      <c r="C421" s="97"/>
      <c r="D421" s="97"/>
      <c r="E421" s="97"/>
      <c r="F421" s="97"/>
      <c r="G421" s="97"/>
      <c r="H421" s="97"/>
      <c r="I421" s="97"/>
      <c r="J421" s="97"/>
      <c r="K421" s="97"/>
      <c r="L421" s="97"/>
      <c r="M421" s="97"/>
      <c r="N421" s="98"/>
      <c r="O421" s="98"/>
      <c r="P421" s="97"/>
      <c r="Q421" s="97"/>
      <c r="R421" s="98"/>
      <c r="S421" s="97"/>
      <c r="T421" s="98"/>
      <c r="U421" s="98"/>
      <c r="V421" s="98"/>
      <c r="W421" s="160"/>
      <c r="X421" s="95"/>
      <c r="Y421" s="98"/>
      <c r="Z421" s="163"/>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c r="DH421" s="96"/>
      <c r="DI421" s="96"/>
      <c r="DJ421" s="96"/>
      <c r="DK421" s="96"/>
      <c r="DL421" s="96"/>
      <c r="DM421" s="96"/>
      <c r="DN421" s="96"/>
      <c r="DO421" s="96"/>
      <c r="DP421" s="96"/>
      <c r="DQ421" s="96"/>
      <c r="DR421" s="96"/>
      <c r="DS421" s="96"/>
      <c r="DT421" s="96"/>
      <c r="DU421" s="96"/>
      <c r="DV421" s="96"/>
      <c r="DW421" s="96"/>
      <c r="DX421" s="96"/>
      <c r="DY421" s="96"/>
      <c r="DZ421" s="96"/>
      <c r="EA421" s="96"/>
      <c r="EB421" s="96"/>
      <c r="EC421" s="96"/>
      <c r="ED421" s="96"/>
      <c r="EE421" s="96"/>
      <c r="EF421" s="96"/>
      <c r="EG421" s="96"/>
      <c r="EH421" s="96"/>
      <c r="EI421" s="96"/>
      <c r="EJ421" s="96"/>
      <c r="EK421" s="96"/>
      <c r="EL421" s="96"/>
      <c r="EM421" s="96"/>
      <c r="EN421" s="96"/>
      <c r="EO421" s="96"/>
      <c r="EP421" s="96"/>
      <c r="EQ421" s="96"/>
      <c r="ER421" s="96"/>
      <c r="ES421" s="96"/>
      <c r="ET421" s="96"/>
      <c r="EU421" s="96"/>
      <c r="EV421" s="96"/>
      <c r="EW421" s="96"/>
      <c r="EX421" s="96"/>
      <c r="EY421" s="96"/>
      <c r="EZ421" s="96"/>
      <c r="FA421" s="96"/>
      <c r="FB421" s="96"/>
      <c r="FC421" s="96"/>
      <c r="FD421" s="96"/>
      <c r="FE421" s="96"/>
      <c r="FF421" s="96"/>
    </row>
    <row r="422" spans="1:162" x14ac:dyDescent="0.25">
      <c r="A422" s="95"/>
      <c r="B422" s="98"/>
      <c r="C422" s="97"/>
      <c r="D422" s="97"/>
      <c r="E422" s="97"/>
      <c r="F422" s="97"/>
      <c r="G422" s="97"/>
      <c r="H422" s="97"/>
      <c r="I422" s="97"/>
      <c r="J422" s="97"/>
      <c r="K422" s="97"/>
      <c r="L422" s="97"/>
      <c r="M422" s="97"/>
      <c r="N422" s="98"/>
      <c r="O422" s="98"/>
      <c r="P422" s="97"/>
      <c r="Q422" s="97"/>
      <c r="R422" s="98"/>
      <c r="S422" s="97"/>
      <c r="T422" s="98"/>
      <c r="U422" s="98"/>
      <c r="V422" s="98"/>
      <c r="W422" s="160"/>
      <c r="X422" s="95"/>
      <c r="Y422" s="98"/>
      <c r="Z422" s="163"/>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c r="BG422" s="96"/>
      <c r="BH422" s="96"/>
      <c r="BI422" s="96"/>
      <c r="BJ422" s="96"/>
      <c r="BK422" s="96"/>
      <c r="BL422" s="96"/>
      <c r="BM422" s="96"/>
      <c r="BN422" s="96"/>
      <c r="BO422" s="96"/>
      <c r="BP422" s="96"/>
      <c r="BQ422" s="96"/>
      <c r="BR422" s="96"/>
      <c r="BS422" s="96"/>
      <c r="BT422" s="96"/>
      <c r="BU422" s="96"/>
      <c r="BV422" s="96"/>
      <c r="BW422" s="96"/>
      <c r="BX422" s="96"/>
      <c r="BY422" s="96"/>
      <c r="BZ422" s="96"/>
      <c r="CA422" s="96"/>
      <c r="CB422" s="96"/>
      <c r="CC422" s="96"/>
      <c r="CD422" s="96"/>
      <c r="CE422" s="96"/>
      <c r="CF422" s="96"/>
      <c r="CG422" s="96"/>
      <c r="CH422" s="96"/>
      <c r="CI422" s="96"/>
      <c r="CJ422" s="96"/>
      <c r="CK422" s="96"/>
      <c r="CL422" s="96"/>
      <c r="CM422" s="96"/>
      <c r="CN422" s="96"/>
      <c r="CO422" s="96"/>
      <c r="CP422" s="96"/>
      <c r="CQ422" s="96"/>
      <c r="CR422" s="96"/>
      <c r="CS422" s="96"/>
      <c r="CT422" s="96"/>
      <c r="CU422" s="96"/>
      <c r="CV422" s="96"/>
      <c r="CW422" s="96"/>
      <c r="CX422" s="96"/>
      <c r="CY422" s="96"/>
      <c r="CZ422" s="96"/>
      <c r="DA422" s="96"/>
      <c r="DB422" s="96"/>
      <c r="DC422" s="96"/>
      <c r="DD422" s="96"/>
      <c r="DE422" s="96"/>
      <c r="DF422" s="96"/>
      <c r="DG422" s="96"/>
      <c r="DH422" s="96"/>
      <c r="DI422" s="96"/>
      <c r="DJ422" s="96"/>
      <c r="DK422" s="96"/>
      <c r="DL422" s="96"/>
      <c r="DM422" s="96"/>
      <c r="DN422" s="96"/>
      <c r="DO422" s="96"/>
      <c r="DP422" s="96"/>
      <c r="DQ422" s="96"/>
      <c r="DR422" s="96"/>
      <c r="DS422" s="96"/>
      <c r="DT422" s="96"/>
      <c r="DU422" s="96"/>
      <c r="DV422" s="96"/>
      <c r="DW422" s="96"/>
      <c r="DX422" s="96"/>
      <c r="DY422" s="96"/>
      <c r="DZ422" s="96"/>
      <c r="EA422" s="96"/>
      <c r="EB422" s="96"/>
      <c r="EC422" s="96"/>
      <c r="ED422" s="96"/>
      <c r="EE422" s="96"/>
      <c r="EF422" s="96"/>
      <c r="EG422" s="96"/>
      <c r="EH422" s="96"/>
      <c r="EI422" s="96"/>
      <c r="EJ422" s="96"/>
      <c r="EK422" s="96"/>
      <c r="EL422" s="96"/>
      <c r="EM422" s="96"/>
      <c r="EN422" s="96"/>
      <c r="EO422" s="96"/>
      <c r="EP422" s="96"/>
      <c r="EQ422" s="96"/>
      <c r="ER422" s="96"/>
      <c r="ES422" s="96"/>
      <c r="ET422" s="96"/>
      <c r="EU422" s="96"/>
      <c r="EV422" s="96"/>
      <c r="EW422" s="96"/>
      <c r="EX422" s="96"/>
      <c r="EY422" s="96"/>
      <c r="EZ422" s="96"/>
      <c r="FA422" s="96"/>
      <c r="FB422" s="96"/>
      <c r="FC422" s="96"/>
      <c r="FD422" s="96"/>
      <c r="FE422" s="96"/>
      <c r="FF422" s="96"/>
    </row>
    <row r="423" spans="1:162" x14ac:dyDescent="0.25">
      <c r="A423" s="95"/>
      <c r="B423" s="98"/>
      <c r="C423" s="97"/>
      <c r="D423" s="97"/>
      <c r="E423" s="97"/>
      <c r="F423" s="97"/>
      <c r="G423" s="97"/>
      <c r="H423" s="97"/>
      <c r="I423" s="97"/>
      <c r="J423" s="97"/>
      <c r="K423" s="97"/>
      <c r="L423" s="97"/>
      <c r="M423" s="97"/>
      <c r="N423" s="98"/>
      <c r="O423" s="98"/>
      <c r="P423" s="97"/>
      <c r="Q423" s="97"/>
      <c r="R423" s="98"/>
      <c r="S423" s="97"/>
      <c r="T423" s="98"/>
      <c r="U423" s="98"/>
      <c r="V423" s="98"/>
      <c r="W423" s="160"/>
      <c r="X423" s="95"/>
      <c r="Y423" s="98"/>
      <c r="Z423" s="163"/>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96"/>
      <c r="BC423" s="96"/>
      <c r="BD423" s="96"/>
      <c r="BE423" s="96"/>
      <c r="BF423" s="96"/>
      <c r="BG423" s="96"/>
      <c r="BH423" s="96"/>
      <c r="BI423" s="96"/>
      <c r="BJ423" s="96"/>
      <c r="BK423" s="96"/>
      <c r="BL423" s="96"/>
      <c r="BM423" s="96"/>
      <c r="BN423" s="96"/>
      <c r="BO423" s="96"/>
      <c r="BP423" s="96"/>
      <c r="BQ423" s="96"/>
      <c r="BR423" s="96"/>
      <c r="BS423" s="96"/>
      <c r="BT423" s="96"/>
      <c r="BU423" s="96"/>
      <c r="BV423" s="96"/>
      <c r="BW423" s="96"/>
      <c r="BX423" s="96"/>
      <c r="BY423" s="96"/>
      <c r="BZ423" s="96"/>
      <c r="CA423" s="96"/>
      <c r="CB423" s="96"/>
      <c r="CC423" s="96"/>
      <c r="CD423" s="96"/>
      <c r="CE423" s="96"/>
      <c r="CF423" s="96"/>
      <c r="CG423" s="96"/>
      <c r="CH423" s="96"/>
      <c r="CI423" s="96"/>
      <c r="CJ423" s="96"/>
      <c r="CK423" s="96"/>
      <c r="CL423" s="96"/>
      <c r="CM423" s="96"/>
      <c r="CN423" s="96"/>
      <c r="CO423" s="96"/>
      <c r="CP423" s="96"/>
      <c r="CQ423" s="96"/>
      <c r="CR423" s="96"/>
      <c r="CS423" s="96"/>
      <c r="CT423" s="96"/>
      <c r="CU423" s="96"/>
      <c r="CV423" s="96"/>
      <c r="CW423" s="96"/>
      <c r="CX423" s="96"/>
      <c r="CY423" s="96"/>
      <c r="CZ423" s="96"/>
      <c r="DA423" s="96"/>
      <c r="DB423" s="96"/>
      <c r="DC423" s="96"/>
      <c r="DD423" s="96"/>
      <c r="DE423" s="96"/>
      <c r="DF423" s="96"/>
      <c r="DG423" s="96"/>
      <c r="DH423" s="96"/>
      <c r="DI423" s="96"/>
      <c r="DJ423" s="96"/>
      <c r="DK423" s="96"/>
      <c r="DL423" s="96"/>
      <c r="DM423" s="96"/>
      <c r="DN423" s="96"/>
      <c r="DO423" s="96"/>
      <c r="DP423" s="96"/>
      <c r="DQ423" s="96"/>
      <c r="DR423" s="96"/>
      <c r="DS423" s="96"/>
      <c r="DT423" s="96"/>
      <c r="DU423" s="96"/>
      <c r="DV423" s="96"/>
      <c r="DW423" s="96"/>
      <c r="DX423" s="96"/>
      <c r="DY423" s="96"/>
      <c r="DZ423" s="96"/>
      <c r="EA423" s="96"/>
      <c r="EB423" s="96"/>
      <c r="EC423" s="96"/>
      <c r="ED423" s="96"/>
      <c r="EE423" s="96"/>
      <c r="EF423" s="96"/>
      <c r="EG423" s="96"/>
      <c r="EH423" s="96"/>
      <c r="EI423" s="96"/>
      <c r="EJ423" s="96"/>
      <c r="EK423" s="96"/>
      <c r="EL423" s="96"/>
      <c r="EM423" s="96"/>
      <c r="EN423" s="96"/>
      <c r="EO423" s="96"/>
      <c r="EP423" s="96"/>
      <c r="EQ423" s="96"/>
      <c r="ER423" s="96"/>
      <c r="ES423" s="96"/>
      <c r="ET423" s="96"/>
      <c r="EU423" s="96"/>
      <c r="EV423" s="96"/>
      <c r="EW423" s="96"/>
      <c r="EX423" s="96"/>
      <c r="EY423" s="96"/>
      <c r="EZ423" s="96"/>
      <c r="FA423" s="96"/>
      <c r="FB423" s="96"/>
      <c r="FC423" s="96"/>
      <c r="FD423" s="96"/>
      <c r="FE423" s="96"/>
      <c r="FF423" s="96"/>
    </row>
    <row r="424" spans="1:162" x14ac:dyDescent="0.25">
      <c r="A424" s="95"/>
      <c r="B424" s="98"/>
      <c r="C424" s="97"/>
      <c r="D424" s="97"/>
      <c r="E424" s="97"/>
      <c r="F424" s="97"/>
      <c r="G424" s="97"/>
      <c r="H424" s="97"/>
      <c r="I424" s="97"/>
      <c r="J424" s="97"/>
      <c r="K424" s="97"/>
      <c r="L424" s="97"/>
      <c r="M424" s="97"/>
      <c r="N424" s="98"/>
      <c r="O424" s="98"/>
      <c r="P424" s="97"/>
      <c r="Q424" s="97"/>
      <c r="R424" s="98"/>
      <c r="S424" s="97"/>
      <c r="T424" s="98"/>
      <c r="U424" s="98"/>
      <c r="V424" s="98"/>
      <c r="W424" s="160"/>
      <c r="X424" s="95"/>
      <c r="Y424" s="98"/>
      <c r="Z424" s="163"/>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96"/>
      <c r="BC424" s="96"/>
      <c r="BD424" s="96"/>
      <c r="BE424" s="96"/>
      <c r="BF424" s="96"/>
      <c r="BG424" s="96"/>
      <c r="BH424" s="96"/>
      <c r="BI424" s="96"/>
      <c r="BJ424" s="96"/>
      <c r="BK424" s="96"/>
      <c r="BL424" s="96"/>
      <c r="BM424" s="96"/>
      <c r="BN424" s="96"/>
      <c r="BO424" s="96"/>
      <c r="BP424" s="96"/>
      <c r="BQ424" s="96"/>
      <c r="BR424" s="96"/>
      <c r="BS424" s="96"/>
      <c r="BT424" s="96"/>
      <c r="BU424" s="96"/>
      <c r="BV424" s="96"/>
      <c r="BW424" s="96"/>
      <c r="BX424" s="96"/>
      <c r="BY424" s="96"/>
      <c r="BZ424" s="96"/>
      <c r="CA424" s="96"/>
      <c r="CB424" s="96"/>
      <c r="CC424" s="96"/>
      <c r="CD424" s="96"/>
      <c r="CE424" s="96"/>
      <c r="CF424" s="96"/>
      <c r="CG424" s="96"/>
      <c r="CH424" s="96"/>
      <c r="CI424" s="96"/>
      <c r="CJ424" s="96"/>
      <c r="CK424" s="96"/>
      <c r="CL424" s="96"/>
      <c r="CM424" s="96"/>
      <c r="CN424" s="96"/>
      <c r="CO424" s="96"/>
      <c r="CP424" s="96"/>
      <c r="CQ424" s="96"/>
      <c r="CR424" s="96"/>
      <c r="CS424" s="96"/>
      <c r="CT424" s="96"/>
      <c r="CU424" s="96"/>
      <c r="CV424" s="96"/>
      <c r="CW424" s="96"/>
      <c r="CX424" s="96"/>
      <c r="CY424" s="96"/>
      <c r="CZ424" s="96"/>
      <c r="DA424" s="96"/>
      <c r="DB424" s="96"/>
      <c r="DC424" s="96"/>
      <c r="DD424" s="96"/>
      <c r="DE424" s="96"/>
      <c r="DF424" s="96"/>
      <c r="DG424" s="96"/>
      <c r="DH424" s="96"/>
      <c r="DI424" s="96"/>
      <c r="DJ424" s="96"/>
      <c r="DK424" s="96"/>
      <c r="DL424" s="96"/>
      <c r="DM424" s="96"/>
      <c r="DN424" s="96"/>
      <c r="DO424" s="96"/>
      <c r="DP424" s="96"/>
      <c r="DQ424" s="96"/>
      <c r="DR424" s="96"/>
      <c r="DS424" s="96"/>
      <c r="DT424" s="96"/>
      <c r="DU424" s="96"/>
      <c r="DV424" s="96"/>
      <c r="DW424" s="96"/>
      <c r="DX424" s="96"/>
      <c r="DY424" s="96"/>
      <c r="DZ424" s="96"/>
      <c r="EA424" s="96"/>
      <c r="EB424" s="96"/>
      <c r="EC424" s="96"/>
      <c r="ED424" s="96"/>
      <c r="EE424" s="96"/>
      <c r="EF424" s="96"/>
      <c r="EG424" s="96"/>
      <c r="EH424" s="96"/>
      <c r="EI424" s="96"/>
      <c r="EJ424" s="96"/>
      <c r="EK424" s="96"/>
      <c r="EL424" s="96"/>
      <c r="EM424" s="96"/>
      <c r="EN424" s="96"/>
      <c r="EO424" s="96"/>
      <c r="EP424" s="96"/>
      <c r="EQ424" s="96"/>
      <c r="ER424" s="96"/>
      <c r="ES424" s="96"/>
      <c r="ET424" s="96"/>
      <c r="EU424" s="96"/>
      <c r="EV424" s="96"/>
      <c r="EW424" s="96"/>
      <c r="EX424" s="96"/>
      <c r="EY424" s="96"/>
      <c r="EZ424" s="96"/>
      <c r="FA424" s="96"/>
      <c r="FB424" s="96"/>
      <c r="FC424" s="96"/>
      <c r="FD424" s="96"/>
      <c r="FE424" s="96"/>
      <c r="FF424" s="96"/>
    </row>
    <row r="425" spans="1:162" x14ac:dyDescent="0.25">
      <c r="A425" s="95"/>
      <c r="B425" s="98"/>
      <c r="C425" s="97"/>
      <c r="D425" s="97"/>
      <c r="E425" s="97"/>
      <c r="F425" s="97"/>
      <c r="G425" s="97"/>
      <c r="H425" s="97"/>
      <c r="I425" s="97"/>
      <c r="J425" s="97"/>
      <c r="K425" s="97"/>
      <c r="L425" s="97"/>
      <c r="M425" s="97"/>
      <c r="N425" s="98"/>
      <c r="O425" s="98"/>
      <c r="P425" s="97"/>
      <c r="Q425" s="97"/>
      <c r="R425" s="98"/>
      <c r="S425" s="97"/>
      <c r="T425" s="98"/>
      <c r="U425" s="98"/>
      <c r="V425" s="98"/>
      <c r="W425" s="160"/>
      <c r="X425" s="95"/>
      <c r="Y425" s="98"/>
      <c r="Z425" s="163"/>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96"/>
      <c r="AZ425" s="96"/>
      <c r="BA425" s="96"/>
      <c r="BB425" s="96"/>
      <c r="BC425" s="96"/>
      <c r="BD425" s="96"/>
      <c r="BE425" s="96"/>
      <c r="BF425" s="96"/>
      <c r="BG425" s="96"/>
      <c r="BH425" s="96"/>
      <c r="BI425" s="96"/>
      <c r="BJ425" s="96"/>
      <c r="BK425" s="96"/>
      <c r="BL425" s="96"/>
      <c r="BM425" s="96"/>
      <c r="BN425" s="96"/>
      <c r="BO425" s="96"/>
      <c r="BP425" s="96"/>
      <c r="BQ425" s="96"/>
      <c r="BR425" s="96"/>
      <c r="BS425" s="96"/>
      <c r="BT425" s="96"/>
      <c r="BU425" s="96"/>
      <c r="BV425" s="96"/>
      <c r="BW425" s="96"/>
      <c r="BX425" s="96"/>
      <c r="BY425" s="96"/>
      <c r="BZ425" s="96"/>
      <c r="CA425" s="96"/>
      <c r="CB425" s="96"/>
      <c r="CC425" s="96"/>
      <c r="CD425" s="96"/>
      <c r="CE425" s="96"/>
      <c r="CF425" s="96"/>
      <c r="CG425" s="96"/>
      <c r="CH425" s="96"/>
      <c r="CI425" s="96"/>
      <c r="CJ425" s="96"/>
      <c r="CK425" s="96"/>
      <c r="CL425" s="96"/>
      <c r="CM425" s="96"/>
      <c r="CN425" s="96"/>
      <c r="CO425" s="96"/>
      <c r="CP425" s="96"/>
      <c r="CQ425" s="96"/>
      <c r="CR425" s="96"/>
      <c r="CS425" s="96"/>
      <c r="CT425" s="96"/>
      <c r="CU425" s="96"/>
      <c r="CV425" s="96"/>
      <c r="CW425" s="96"/>
      <c r="CX425" s="96"/>
      <c r="CY425" s="96"/>
      <c r="CZ425" s="96"/>
      <c r="DA425" s="96"/>
      <c r="DB425" s="96"/>
      <c r="DC425" s="96"/>
      <c r="DD425" s="96"/>
      <c r="DE425" s="96"/>
      <c r="DF425" s="96"/>
      <c r="DG425" s="96"/>
      <c r="DH425" s="96"/>
      <c r="DI425" s="96"/>
      <c r="DJ425" s="96"/>
      <c r="DK425" s="96"/>
      <c r="DL425" s="96"/>
      <c r="DM425" s="96"/>
      <c r="DN425" s="96"/>
      <c r="DO425" s="96"/>
      <c r="DP425" s="96"/>
      <c r="DQ425" s="96"/>
      <c r="DR425" s="96"/>
      <c r="DS425" s="96"/>
      <c r="DT425" s="96"/>
      <c r="DU425" s="96"/>
      <c r="DV425" s="96"/>
      <c r="DW425" s="96"/>
      <c r="DX425" s="96"/>
      <c r="DY425" s="96"/>
      <c r="DZ425" s="96"/>
      <c r="EA425" s="96"/>
      <c r="EB425" s="96"/>
      <c r="EC425" s="96"/>
      <c r="ED425" s="96"/>
      <c r="EE425" s="96"/>
      <c r="EF425" s="96"/>
      <c r="EG425" s="96"/>
      <c r="EH425" s="96"/>
      <c r="EI425" s="96"/>
      <c r="EJ425" s="96"/>
      <c r="EK425" s="96"/>
      <c r="EL425" s="96"/>
      <c r="EM425" s="96"/>
      <c r="EN425" s="96"/>
      <c r="EO425" s="96"/>
      <c r="EP425" s="96"/>
      <c r="EQ425" s="96"/>
      <c r="ER425" s="96"/>
      <c r="ES425" s="96"/>
      <c r="ET425" s="96"/>
      <c r="EU425" s="96"/>
      <c r="EV425" s="96"/>
      <c r="EW425" s="96"/>
      <c r="EX425" s="96"/>
      <c r="EY425" s="96"/>
      <c r="EZ425" s="96"/>
      <c r="FA425" s="96"/>
      <c r="FB425" s="96"/>
      <c r="FC425" s="96"/>
      <c r="FD425" s="96"/>
      <c r="FE425" s="96"/>
      <c r="FF425" s="96"/>
    </row>
    <row r="426" spans="1:162" x14ac:dyDescent="0.25">
      <c r="A426" s="95"/>
      <c r="B426" s="98"/>
      <c r="C426" s="97"/>
      <c r="D426" s="97"/>
      <c r="E426" s="97"/>
      <c r="F426" s="97"/>
      <c r="G426" s="97"/>
      <c r="H426" s="97"/>
      <c r="I426" s="97"/>
      <c r="J426" s="97"/>
      <c r="K426" s="97"/>
      <c r="L426" s="97"/>
      <c r="M426" s="97"/>
      <c r="N426" s="98"/>
      <c r="O426" s="98"/>
      <c r="P426" s="97"/>
      <c r="Q426" s="97"/>
      <c r="R426" s="98"/>
      <c r="S426" s="97"/>
      <c r="T426" s="98"/>
      <c r="U426" s="98"/>
      <c r="V426" s="98"/>
      <c r="W426" s="160"/>
      <c r="X426" s="95"/>
      <c r="Y426" s="98"/>
      <c r="Z426" s="163"/>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96"/>
      <c r="BC426" s="96"/>
      <c r="BD426" s="96"/>
      <c r="BE426" s="96"/>
      <c r="BF426" s="96"/>
      <c r="BG426" s="96"/>
      <c r="BH426" s="96"/>
      <c r="BI426" s="96"/>
      <c r="BJ426" s="96"/>
      <c r="BK426" s="96"/>
      <c r="BL426" s="96"/>
      <c r="BM426" s="96"/>
      <c r="BN426" s="96"/>
      <c r="BO426" s="96"/>
      <c r="BP426" s="96"/>
      <c r="BQ426" s="96"/>
      <c r="BR426" s="96"/>
      <c r="BS426" s="96"/>
      <c r="BT426" s="96"/>
      <c r="BU426" s="96"/>
      <c r="BV426" s="96"/>
      <c r="BW426" s="96"/>
      <c r="BX426" s="96"/>
      <c r="BY426" s="96"/>
      <c r="BZ426" s="96"/>
      <c r="CA426" s="96"/>
      <c r="CB426" s="96"/>
      <c r="CC426" s="96"/>
      <c r="CD426" s="96"/>
      <c r="CE426" s="96"/>
      <c r="CF426" s="96"/>
      <c r="CG426" s="96"/>
      <c r="CH426" s="96"/>
      <c r="CI426" s="96"/>
      <c r="CJ426" s="96"/>
      <c r="CK426" s="96"/>
      <c r="CL426" s="96"/>
      <c r="CM426" s="96"/>
      <c r="CN426" s="96"/>
      <c r="CO426" s="96"/>
      <c r="CP426" s="96"/>
      <c r="CQ426" s="96"/>
      <c r="CR426" s="96"/>
      <c r="CS426" s="96"/>
      <c r="CT426" s="96"/>
      <c r="CU426" s="96"/>
      <c r="CV426" s="96"/>
      <c r="CW426" s="96"/>
      <c r="CX426" s="96"/>
      <c r="CY426" s="96"/>
      <c r="CZ426" s="96"/>
      <c r="DA426" s="96"/>
      <c r="DB426" s="96"/>
      <c r="DC426" s="96"/>
      <c r="DD426" s="96"/>
      <c r="DE426" s="96"/>
      <c r="DF426" s="96"/>
      <c r="DG426" s="96"/>
      <c r="DH426" s="96"/>
      <c r="DI426" s="96"/>
      <c r="DJ426" s="96"/>
      <c r="DK426" s="96"/>
      <c r="DL426" s="96"/>
      <c r="DM426" s="96"/>
      <c r="DN426" s="96"/>
      <c r="DO426" s="96"/>
      <c r="DP426" s="96"/>
      <c r="DQ426" s="96"/>
      <c r="DR426" s="96"/>
      <c r="DS426" s="96"/>
      <c r="DT426" s="96"/>
      <c r="DU426" s="96"/>
      <c r="DV426" s="96"/>
      <c r="DW426" s="96"/>
      <c r="DX426" s="96"/>
      <c r="DY426" s="96"/>
      <c r="DZ426" s="96"/>
      <c r="EA426" s="96"/>
      <c r="EB426" s="96"/>
      <c r="EC426" s="96"/>
      <c r="ED426" s="96"/>
      <c r="EE426" s="96"/>
      <c r="EF426" s="96"/>
      <c r="EG426" s="96"/>
      <c r="EH426" s="96"/>
      <c r="EI426" s="96"/>
      <c r="EJ426" s="96"/>
      <c r="EK426" s="96"/>
      <c r="EL426" s="96"/>
      <c r="EM426" s="96"/>
      <c r="EN426" s="96"/>
      <c r="EO426" s="96"/>
      <c r="EP426" s="96"/>
      <c r="EQ426" s="96"/>
      <c r="ER426" s="96"/>
      <c r="ES426" s="96"/>
      <c r="ET426" s="96"/>
      <c r="EU426" s="96"/>
      <c r="EV426" s="96"/>
      <c r="EW426" s="96"/>
      <c r="EX426" s="96"/>
      <c r="EY426" s="96"/>
      <c r="EZ426" s="96"/>
      <c r="FA426" s="96"/>
      <c r="FB426" s="96"/>
      <c r="FC426" s="96"/>
      <c r="FD426" s="96"/>
      <c r="FE426" s="96"/>
      <c r="FF426" s="96"/>
    </row>
    <row r="427" spans="1:162" x14ac:dyDescent="0.25">
      <c r="A427" s="95"/>
      <c r="B427" s="98"/>
      <c r="C427" s="97"/>
      <c r="D427" s="97"/>
      <c r="E427" s="97"/>
      <c r="F427" s="97"/>
      <c r="G427" s="97"/>
      <c r="H427" s="97"/>
      <c r="I427" s="97"/>
      <c r="J427" s="97"/>
      <c r="K427" s="97"/>
      <c r="L427" s="97"/>
      <c r="M427" s="97"/>
      <c r="N427" s="98"/>
      <c r="O427" s="98"/>
      <c r="P427" s="97"/>
      <c r="Q427" s="97"/>
      <c r="R427" s="98"/>
      <c r="S427" s="97"/>
      <c r="T427" s="98"/>
      <c r="U427" s="98"/>
      <c r="V427" s="98"/>
      <c r="W427" s="160"/>
      <c r="X427" s="95"/>
      <c r="Y427" s="98"/>
      <c r="Z427" s="163"/>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96"/>
      <c r="BG427" s="96"/>
      <c r="BH427" s="96"/>
      <c r="BI427" s="96"/>
      <c r="BJ427" s="96"/>
      <c r="BK427" s="96"/>
      <c r="BL427" s="96"/>
      <c r="BM427" s="96"/>
      <c r="BN427" s="96"/>
      <c r="BO427" s="96"/>
      <c r="BP427" s="96"/>
      <c r="BQ427" s="96"/>
      <c r="BR427" s="96"/>
      <c r="BS427" s="96"/>
      <c r="BT427" s="96"/>
      <c r="BU427" s="96"/>
      <c r="BV427" s="96"/>
      <c r="BW427" s="96"/>
      <c r="BX427" s="96"/>
      <c r="BY427" s="96"/>
      <c r="BZ427" s="96"/>
      <c r="CA427" s="96"/>
      <c r="CB427" s="96"/>
      <c r="CC427" s="96"/>
      <c r="CD427" s="96"/>
      <c r="CE427" s="96"/>
      <c r="CF427" s="96"/>
      <c r="CG427" s="96"/>
      <c r="CH427" s="96"/>
      <c r="CI427" s="96"/>
      <c r="CJ427" s="96"/>
      <c r="CK427" s="96"/>
      <c r="CL427" s="96"/>
      <c r="CM427" s="96"/>
      <c r="CN427" s="96"/>
      <c r="CO427" s="96"/>
      <c r="CP427" s="96"/>
      <c r="CQ427" s="96"/>
      <c r="CR427" s="96"/>
      <c r="CS427" s="96"/>
      <c r="CT427" s="96"/>
      <c r="CU427" s="96"/>
      <c r="CV427" s="96"/>
      <c r="CW427" s="96"/>
      <c r="CX427" s="96"/>
      <c r="CY427" s="96"/>
      <c r="CZ427" s="96"/>
      <c r="DA427" s="96"/>
      <c r="DB427" s="96"/>
      <c r="DC427" s="96"/>
      <c r="DD427" s="96"/>
      <c r="DE427" s="96"/>
      <c r="DF427" s="96"/>
      <c r="DG427" s="96"/>
      <c r="DH427" s="96"/>
      <c r="DI427" s="96"/>
      <c r="DJ427" s="96"/>
      <c r="DK427" s="96"/>
      <c r="DL427" s="96"/>
      <c r="DM427" s="96"/>
      <c r="DN427" s="96"/>
      <c r="DO427" s="96"/>
      <c r="DP427" s="96"/>
      <c r="DQ427" s="96"/>
      <c r="DR427" s="96"/>
      <c r="DS427" s="96"/>
      <c r="DT427" s="96"/>
      <c r="DU427" s="96"/>
      <c r="DV427" s="96"/>
      <c r="DW427" s="96"/>
      <c r="DX427" s="96"/>
      <c r="DY427" s="96"/>
      <c r="DZ427" s="96"/>
      <c r="EA427" s="96"/>
      <c r="EB427" s="96"/>
      <c r="EC427" s="96"/>
      <c r="ED427" s="96"/>
      <c r="EE427" s="96"/>
      <c r="EF427" s="96"/>
      <c r="EG427" s="96"/>
      <c r="EH427" s="96"/>
      <c r="EI427" s="96"/>
      <c r="EJ427" s="96"/>
      <c r="EK427" s="96"/>
      <c r="EL427" s="96"/>
      <c r="EM427" s="96"/>
      <c r="EN427" s="96"/>
      <c r="EO427" s="96"/>
      <c r="EP427" s="96"/>
      <c r="EQ427" s="96"/>
      <c r="ER427" s="96"/>
      <c r="ES427" s="96"/>
      <c r="ET427" s="96"/>
      <c r="EU427" s="96"/>
      <c r="EV427" s="96"/>
      <c r="EW427" s="96"/>
      <c r="EX427" s="96"/>
      <c r="EY427" s="96"/>
      <c r="EZ427" s="96"/>
      <c r="FA427" s="96"/>
      <c r="FB427" s="96"/>
      <c r="FC427" s="96"/>
      <c r="FD427" s="96"/>
      <c r="FE427" s="96"/>
      <c r="FF427" s="96"/>
    </row>
    <row r="428" spans="1:162" x14ac:dyDescent="0.25">
      <c r="A428" s="95"/>
      <c r="B428" s="98"/>
      <c r="C428" s="97"/>
      <c r="D428" s="97"/>
      <c r="E428" s="97"/>
      <c r="F428" s="97"/>
      <c r="G428" s="97"/>
      <c r="H428" s="97"/>
      <c r="I428" s="97"/>
      <c r="J428" s="97"/>
      <c r="K428" s="97"/>
      <c r="L428" s="97"/>
      <c r="M428" s="97"/>
      <c r="N428" s="98"/>
      <c r="O428" s="98"/>
      <c r="P428" s="97"/>
      <c r="Q428" s="97"/>
      <c r="R428" s="98"/>
      <c r="S428" s="97"/>
      <c r="T428" s="98"/>
      <c r="U428" s="98"/>
      <c r="V428" s="98"/>
      <c r="W428" s="160"/>
      <c r="X428" s="95"/>
      <c r="Y428" s="98"/>
      <c r="Z428" s="163"/>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96"/>
      <c r="BG428" s="96"/>
      <c r="BH428" s="96"/>
      <c r="BI428" s="96"/>
      <c r="BJ428" s="96"/>
      <c r="BK428" s="96"/>
      <c r="BL428" s="96"/>
      <c r="BM428" s="96"/>
      <c r="BN428" s="96"/>
      <c r="BO428" s="96"/>
      <c r="BP428" s="96"/>
      <c r="BQ428" s="96"/>
      <c r="BR428" s="96"/>
      <c r="BS428" s="96"/>
      <c r="BT428" s="96"/>
      <c r="BU428" s="96"/>
      <c r="BV428" s="96"/>
      <c r="BW428" s="96"/>
      <c r="BX428" s="96"/>
      <c r="BY428" s="96"/>
      <c r="BZ428" s="96"/>
      <c r="CA428" s="96"/>
      <c r="CB428" s="96"/>
      <c r="CC428" s="96"/>
      <c r="CD428" s="96"/>
      <c r="CE428" s="96"/>
      <c r="CF428" s="96"/>
      <c r="CG428" s="96"/>
      <c r="CH428" s="96"/>
      <c r="CI428" s="96"/>
      <c r="CJ428" s="96"/>
      <c r="CK428" s="96"/>
      <c r="CL428" s="96"/>
      <c r="CM428" s="96"/>
      <c r="CN428" s="96"/>
      <c r="CO428" s="96"/>
      <c r="CP428" s="96"/>
      <c r="CQ428" s="96"/>
      <c r="CR428" s="96"/>
      <c r="CS428" s="96"/>
      <c r="CT428" s="96"/>
      <c r="CU428" s="96"/>
      <c r="CV428" s="96"/>
      <c r="CW428" s="96"/>
      <c r="CX428" s="96"/>
      <c r="CY428" s="96"/>
      <c r="CZ428" s="96"/>
      <c r="DA428" s="96"/>
      <c r="DB428" s="96"/>
      <c r="DC428" s="96"/>
      <c r="DD428" s="96"/>
      <c r="DE428" s="96"/>
      <c r="DF428" s="96"/>
      <c r="DG428" s="96"/>
      <c r="DH428" s="96"/>
      <c r="DI428" s="96"/>
      <c r="DJ428" s="96"/>
      <c r="DK428" s="96"/>
      <c r="DL428" s="96"/>
      <c r="DM428" s="96"/>
      <c r="DN428" s="96"/>
      <c r="DO428" s="96"/>
      <c r="DP428" s="96"/>
      <c r="DQ428" s="96"/>
      <c r="DR428" s="96"/>
      <c r="DS428" s="96"/>
      <c r="DT428" s="96"/>
      <c r="DU428" s="96"/>
      <c r="DV428" s="96"/>
      <c r="DW428" s="96"/>
      <c r="DX428" s="96"/>
      <c r="DY428" s="96"/>
      <c r="DZ428" s="96"/>
      <c r="EA428" s="96"/>
      <c r="EB428" s="96"/>
      <c r="EC428" s="96"/>
      <c r="ED428" s="96"/>
      <c r="EE428" s="96"/>
      <c r="EF428" s="96"/>
      <c r="EG428" s="96"/>
      <c r="EH428" s="96"/>
      <c r="EI428" s="96"/>
      <c r="EJ428" s="96"/>
      <c r="EK428" s="96"/>
      <c r="EL428" s="96"/>
      <c r="EM428" s="96"/>
      <c r="EN428" s="96"/>
      <c r="EO428" s="96"/>
      <c r="EP428" s="96"/>
      <c r="EQ428" s="96"/>
      <c r="ER428" s="96"/>
      <c r="ES428" s="96"/>
      <c r="ET428" s="96"/>
      <c r="EU428" s="96"/>
      <c r="EV428" s="96"/>
      <c r="EW428" s="96"/>
      <c r="EX428" s="96"/>
      <c r="EY428" s="96"/>
      <c r="EZ428" s="96"/>
      <c r="FA428" s="96"/>
      <c r="FB428" s="96"/>
      <c r="FC428" s="96"/>
      <c r="FD428" s="96"/>
      <c r="FE428" s="96"/>
      <c r="FF428" s="96"/>
    </row>
    <row r="429" spans="1:162" x14ac:dyDescent="0.25">
      <c r="A429" s="95"/>
      <c r="B429" s="98"/>
      <c r="C429" s="97"/>
      <c r="D429" s="97"/>
      <c r="E429" s="97"/>
      <c r="F429" s="97"/>
      <c r="G429" s="97"/>
      <c r="H429" s="97"/>
      <c r="I429" s="97"/>
      <c r="J429" s="97"/>
      <c r="K429" s="97"/>
      <c r="L429" s="97"/>
      <c r="M429" s="97"/>
      <c r="N429" s="98"/>
      <c r="O429" s="98"/>
      <c r="P429" s="97"/>
      <c r="Q429" s="97"/>
      <c r="R429" s="98"/>
      <c r="S429" s="97"/>
      <c r="T429" s="98"/>
      <c r="U429" s="98"/>
      <c r="V429" s="98"/>
      <c r="W429" s="160"/>
      <c r="X429" s="95"/>
      <c r="Y429" s="98"/>
      <c r="Z429" s="163"/>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96"/>
      <c r="AZ429" s="96"/>
      <c r="BA429" s="96"/>
      <c r="BB429" s="96"/>
      <c r="BC429" s="96"/>
      <c r="BD429" s="96"/>
      <c r="BE429" s="96"/>
      <c r="BF429" s="96"/>
      <c r="BG429" s="96"/>
      <c r="BH429" s="96"/>
      <c r="BI429" s="96"/>
      <c r="BJ429" s="96"/>
      <c r="BK429" s="96"/>
      <c r="BL429" s="96"/>
      <c r="BM429" s="96"/>
      <c r="BN429" s="96"/>
      <c r="BO429" s="96"/>
      <c r="BP429" s="96"/>
      <c r="BQ429" s="96"/>
      <c r="BR429" s="96"/>
      <c r="BS429" s="96"/>
      <c r="BT429" s="96"/>
      <c r="BU429" s="96"/>
      <c r="BV429" s="96"/>
      <c r="BW429" s="96"/>
      <c r="BX429" s="96"/>
      <c r="BY429" s="96"/>
      <c r="BZ429" s="96"/>
      <c r="CA429" s="96"/>
      <c r="CB429" s="96"/>
      <c r="CC429" s="96"/>
      <c r="CD429" s="96"/>
      <c r="CE429" s="96"/>
      <c r="CF429" s="96"/>
      <c r="CG429" s="96"/>
      <c r="CH429" s="96"/>
      <c r="CI429" s="96"/>
      <c r="CJ429" s="96"/>
      <c r="CK429" s="96"/>
      <c r="CL429" s="96"/>
      <c r="CM429" s="96"/>
      <c r="CN429" s="96"/>
      <c r="CO429" s="96"/>
      <c r="CP429" s="96"/>
      <c r="CQ429" s="96"/>
      <c r="CR429" s="96"/>
      <c r="CS429" s="96"/>
      <c r="CT429" s="96"/>
      <c r="CU429" s="96"/>
      <c r="CV429" s="96"/>
      <c r="CW429" s="96"/>
      <c r="CX429" s="96"/>
      <c r="CY429" s="96"/>
      <c r="CZ429" s="96"/>
      <c r="DA429" s="96"/>
      <c r="DB429" s="96"/>
      <c r="DC429" s="96"/>
      <c r="DD429" s="96"/>
      <c r="DE429" s="96"/>
      <c r="DF429" s="96"/>
      <c r="DG429" s="96"/>
      <c r="DH429" s="96"/>
      <c r="DI429" s="96"/>
      <c r="DJ429" s="96"/>
      <c r="DK429" s="96"/>
      <c r="DL429" s="96"/>
      <c r="DM429" s="96"/>
      <c r="DN429" s="96"/>
      <c r="DO429" s="96"/>
      <c r="DP429" s="96"/>
      <c r="DQ429" s="96"/>
      <c r="DR429" s="96"/>
      <c r="DS429" s="96"/>
      <c r="DT429" s="96"/>
      <c r="DU429" s="96"/>
      <c r="DV429" s="96"/>
      <c r="DW429" s="96"/>
      <c r="DX429" s="96"/>
      <c r="DY429" s="96"/>
      <c r="DZ429" s="96"/>
      <c r="EA429" s="96"/>
      <c r="EB429" s="96"/>
      <c r="EC429" s="96"/>
      <c r="ED429" s="96"/>
      <c r="EE429" s="96"/>
      <c r="EF429" s="96"/>
      <c r="EG429" s="96"/>
      <c r="EH429" s="96"/>
      <c r="EI429" s="96"/>
      <c r="EJ429" s="96"/>
      <c r="EK429" s="96"/>
      <c r="EL429" s="96"/>
      <c r="EM429" s="96"/>
      <c r="EN429" s="96"/>
      <c r="EO429" s="96"/>
      <c r="EP429" s="96"/>
      <c r="EQ429" s="96"/>
      <c r="ER429" s="96"/>
      <c r="ES429" s="96"/>
      <c r="ET429" s="96"/>
      <c r="EU429" s="96"/>
      <c r="EV429" s="96"/>
      <c r="EW429" s="96"/>
      <c r="EX429" s="96"/>
      <c r="EY429" s="96"/>
      <c r="EZ429" s="96"/>
      <c r="FA429" s="96"/>
      <c r="FB429" s="96"/>
      <c r="FC429" s="96"/>
      <c r="FD429" s="96"/>
      <c r="FE429" s="96"/>
      <c r="FF429" s="96"/>
    </row>
    <row r="430" spans="1:162" x14ac:dyDescent="0.25">
      <c r="A430" s="95"/>
      <c r="B430" s="98"/>
      <c r="C430" s="97"/>
      <c r="D430" s="97"/>
      <c r="E430" s="97"/>
      <c r="F430" s="97"/>
      <c r="G430" s="97"/>
      <c r="H430" s="97"/>
      <c r="I430" s="97"/>
      <c r="J430" s="97"/>
      <c r="K430" s="97"/>
      <c r="L430" s="97"/>
      <c r="M430" s="97"/>
      <c r="N430" s="98"/>
      <c r="O430" s="98"/>
      <c r="P430" s="97"/>
      <c r="Q430" s="97"/>
      <c r="R430" s="98"/>
      <c r="S430" s="97"/>
      <c r="T430" s="98"/>
      <c r="U430" s="98"/>
      <c r="V430" s="98"/>
      <c r="W430" s="160"/>
      <c r="X430" s="95"/>
      <c r="Y430" s="98"/>
      <c r="Z430" s="163"/>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96"/>
      <c r="BG430" s="96"/>
      <c r="BH430" s="96"/>
      <c r="BI430" s="96"/>
      <c r="BJ430" s="96"/>
      <c r="BK430" s="96"/>
      <c r="BL430" s="96"/>
      <c r="BM430" s="96"/>
      <c r="BN430" s="96"/>
      <c r="BO430" s="96"/>
      <c r="BP430" s="96"/>
      <c r="BQ430" s="96"/>
      <c r="BR430" s="96"/>
      <c r="BS430" s="96"/>
      <c r="BT430" s="96"/>
      <c r="BU430" s="96"/>
      <c r="BV430" s="96"/>
      <c r="BW430" s="96"/>
      <c r="BX430" s="96"/>
      <c r="BY430" s="96"/>
      <c r="BZ430" s="96"/>
      <c r="CA430" s="96"/>
      <c r="CB430" s="96"/>
      <c r="CC430" s="96"/>
      <c r="CD430" s="96"/>
      <c r="CE430" s="96"/>
      <c r="CF430" s="96"/>
      <c r="CG430" s="96"/>
      <c r="CH430" s="96"/>
      <c r="CI430" s="96"/>
      <c r="CJ430" s="96"/>
      <c r="CK430" s="96"/>
      <c r="CL430" s="96"/>
      <c r="CM430" s="96"/>
      <c r="CN430" s="96"/>
      <c r="CO430" s="96"/>
      <c r="CP430" s="96"/>
      <c r="CQ430" s="96"/>
      <c r="CR430" s="96"/>
      <c r="CS430" s="96"/>
      <c r="CT430" s="96"/>
      <c r="CU430" s="96"/>
      <c r="CV430" s="96"/>
      <c r="CW430" s="96"/>
      <c r="CX430" s="96"/>
      <c r="CY430" s="96"/>
      <c r="CZ430" s="96"/>
      <c r="DA430" s="96"/>
      <c r="DB430" s="96"/>
      <c r="DC430" s="96"/>
      <c r="DD430" s="96"/>
      <c r="DE430" s="96"/>
      <c r="DF430" s="96"/>
      <c r="DG430" s="96"/>
      <c r="DH430" s="96"/>
      <c r="DI430" s="96"/>
      <c r="DJ430" s="96"/>
      <c r="DK430" s="96"/>
      <c r="DL430" s="96"/>
      <c r="DM430" s="96"/>
      <c r="DN430" s="96"/>
      <c r="DO430" s="96"/>
      <c r="DP430" s="96"/>
      <c r="DQ430" s="96"/>
      <c r="DR430" s="96"/>
      <c r="DS430" s="96"/>
      <c r="DT430" s="96"/>
      <c r="DU430" s="96"/>
      <c r="DV430" s="96"/>
      <c r="DW430" s="96"/>
      <c r="DX430" s="96"/>
      <c r="DY430" s="96"/>
      <c r="DZ430" s="96"/>
      <c r="EA430" s="96"/>
      <c r="EB430" s="96"/>
      <c r="EC430" s="96"/>
      <c r="ED430" s="96"/>
      <c r="EE430" s="96"/>
      <c r="EF430" s="96"/>
      <c r="EG430" s="96"/>
      <c r="EH430" s="96"/>
      <c r="EI430" s="96"/>
      <c r="EJ430" s="96"/>
      <c r="EK430" s="96"/>
      <c r="EL430" s="96"/>
      <c r="EM430" s="96"/>
      <c r="EN430" s="96"/>
      <c r="EO430" s="96"/>
      <c r="EP430" s="96"/>
      <c r="EQ430" s="96"/>
      <c r="ER430" s="96"/>
      <c r="ES430" s="96"/>
      <c r="ET430" s="96"/>
      <c r="EU430" s="96"/>
      <c r="EV430" s="96"/>
      <c r="EW430" s="96"/>
      <c r="EX430" s="96"/>
      <c r="EY430" s="96"/>
      <c r="EZ430" s="96"/>
      <c r="FA430" s="96"/>
      <c r="FB430" s="96"/>
      <c r="FC430" s="96"/>
      <c r="FD430" s="96"/>
      <c r="FE430" s="96"/>
      <c r="FF430" s="96"/>
    </row>
    <row r="431" spans="1:162" x14ac:dyDescent="0.25">
      <c r="A431" s="95"/>
      <c r="B431" s="98"/>
      <c r="C431" s="97"/>
      <c r="D431" s="97"/>
      <c r="E431" s="97"/>
      <c r="F431" s="97"/>
      <c r="G431" s="97"/>
      <c r="H431" s="97"/>
      <c r="I431" s="97"/>
      <c r="J431" s="97"/>
      <c r="K431" s="97"/>
      <c r="L431" s="97"/>
      <c r="M431" s="97"/>
      <c r="N431" s="98"/>
      <c r="O431" s="98"/>
      <c r="P431" s="97"/>
      <c r="Q431" s="97"/>
      <c r="R431" s="98"/>
      <c r="S431" s="97"/>
      <c r="T431" s="98"/>
      <c r="U431" s="98"/>
      <c r="V431" s="98"/>
      <c r="W431" s="160"/>
      <c r="X431" s="95"/>
      <c r="Y431" s="98"/>
      <c r="Z431" s="163"/>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96"/>
      <c r="BC431" s="96"/>
      <c r="BD431" s="96"/>
      <c r="BE431" s="96"/>
      <c r="BF431" s="96"/>
      <c r="BG431" s="96"/>
      <c r="BH431" s="96"/>
      <c r="BI431" s="96"/>
      <c r="BJ431" s="96"/>
      <c r="BK431" s="96"/>
      <c r="BL431" s="96"/>
      <c r="BM431" s="96"/>
      <c r="BN431" s="96"/>
      <c r="BO431" s="96"/>
      <c r="BP431" s="96"/>
      <c r="BQ431" s="96"/>
      <c r="BR431" s="96"/>
      <c r="BS431" s="96"/>
      <c r="BT431" s="96"/>
      <c r="BU431" s="96"/>
      <c r="BV431" s="96"/>
      <c r="BW431" s="96"/>
      <c r="BX431" s="96"/>
      <c r="BY431" s="96"/>
      <c r="BZ431" s="96"/>
      <c r="CA431" s="96"/>
      <c r="CB431" s="96"/>
      <c r="CC431" s="96"/>
      <c r="CD431" s="96"/>
      <c r="CE431" s="96"/>
      <c r="CF431" s="96"/>
      <c r="CG431" s="96"/>
      <c r="CH431" s="96"/>
      <c r="CI431" s="96"/>
      <c r="CJ431" s="96"/>
      <c r="CK431" s="96"/>
      <c r="CL431" s="96"/>
      <c r="CM431" s="96"/>
      <c r="CN431" s="96"/>
      <c r="CO431" s="96"/>
      <c r="CP431" s="96"/>
      <c r="CQ431" s="96"/>
      <c r="CR431" s="96"/>
      <c r="CS431" s="96"/>
      <c r="CT431" s="96"/>
      <c r="CU431" s="96"/>
      <c r="CV431" s="96"/>
      <c r="CW431" s="96"/>
      <c r="CX431" s="96"/>
      <c r="CY431" s="96"/>
      <c r="CZ431" s="96"/>
      <c r="DA431" s="96"/>
      <c r="DB431" s="96"/>
      <c r="DC431" s="96"/>
      <c r="DD431" s="96"/>
      <c r="DE431" s="96"/>
      <c r="DF431" s="96"/>
      <c r="DG431" s="96"/>
      <c r="DH431" s="96"/>
      <c r="DI431" s="96"/>
      <c r="DJ431" s="96"/>
      <c r="DK431" s="96"/>
      <c r="DL431" s="96"/>
      <c r="DM431" s="96"/>
      <c r="DN431" s="96"/>
      <c r="DO431" s="96"/>
      <c r="DP431" s="96"/>
      <c r="DQ431" s="96"/>
      <c r="DR431" s="96"/>
      <c r="DS431" s="96"/>
      <c r="DT431" s="96"/>
      <c r="DU431" s="96"/>
      <c r="DV431" s="96"/>
      <c r="DW431" s="96"/>
      <c r="DX431" s="96"/>
      <c r="DY431" s="96"/>
      <c r="DZ431" s="96"/>
      <c r="EA431" s="96"/>
      <c r="EB431" s="96"/>
      <c r="EC431" s="96"/>
      <c r="ED431" s="96"/>
      <c r="EE431" s="96"/>
      <c r="EF431" s="96"/>
      <c r="EG431" s="96"/>
      <c r="EH431" s="96"/>
      <c r="EI431" s="96"/>
      <c r="EJ431" s="96"/>
      <c r="EK431" s="96"/>
      <c r="EL431" s="96"/>
      <c r="EM431" s="96"/>
      <c r="EN431" s="96"/>
      <c r="EO431" s="96"/>
      <c r="EP431" s="96"/>
      <c r="EQ431" s="96"/>
      <c r="ER431" s="96"/>
      <c r="ES431" s="96"/>
      <c r="ET431" s="96"/>
      <c r="EU431" s="96"/>
      <c r="EV431" s="96"/>
      <c r="EW431" s="96"/>
      <c r="EX431" s="96"/>
      <c r="EY431" s="96"/>
      <c r="EZ431" s="96"/>
      <c r="FA431" s="96"/>
      <c r="FB431" s="96"/>
      <c r="FC431" s="96"/>
      <c r="FD431" s="96"/>
      <c r="FE431" s="96"/>
      <c r="FF431" s="96"/>
    </row>
    <row r="432" spans="1:162" x14ac:dyDescent="0.25">
      <c r="A432" s="95"/>
      <c r="B432" s="98"/>
      <c r="C432" s="97"/>
      <c r="D432" s="97"/>
      <c r="E432" s="97"/>
      <c r="F432" s="97"/>
      <c r="G432" s="97"/>
      <c r="H432" s="97"/>
      <c r="I432" s="97"/>
      <c r="J432" s="97"/>
      <c r="K432" s="97"/>
      <c r="L432" s="97"/>
      <c r="M432" s="97"/>
      <c r="N432" s="98"/>
      <c r="O432" s="98"/>
      <c r="P432" s="97"/>
      <c r="Q432" s="97"/>
      <c r="R432" s="98"/>
      <c r="S432" s="97"/>
      <c r="T432" s="98"/>
      <c r="U432" s="98"/>
      <c r="V432" s="98"/>
      <c r="W432" s="160"/>
      <c r="X432" s="95"/>
      <c r="Y432" s="98"/>
      <c r="Z432" s="163"/>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96"/>
      <c r="BG432" s="96"/>
      <c r="BH432" s="96"/>
      <c r="BI432" s="96"/>
      <c r="BJ432" s="96"/>
      <c r="BK432" s="96"/>
      <c r="BL432" s="96"/>
      <c r="BM432" s="96"/>
      <c r="BN432" s="96"/>
      <c r="BO432" s="96"/>
      <c r="BP432" s="96"/>
      <c r="BQ432" s="96"/>
      <c r="BR432" s="96"/>
      <c r="BS432" s="96"/>
      <c r="BT432" s="96"/>
      <c r="BU432" s="96"/>
      <c r="BV432" s="96"/>
      <c r="BW432" s="96"/>
      <c r="BX432" s="96"/>
      <c r="BY432" s="96"/>
      <c r="BZ432" s="96"/>
      <c r="CA432" s="96"/>
      <c r="CB432" s="96"/>
      <c r="CC432" s="96"/>
      <c r="CD432" s="96"/>
      <c r="CE432" s="96"/>
      <c r="CF432" s="96"/>
      <c r="CG432" s="96"/>
      <c r="CH432" s="96"/>
      <c r="CI432" s="96"/>
      <c r="CJ432" s="96"/>
      <c r="CK432" s="96"/>
      <c r="CL432" s="96"/>
      <c r="CM432" s="96"/>
      <c r="CN432" s="96"/>
      <c r="CO432" s="96"/>
      <c r="CP432" s="96"/>
      <c r="CQ432" s="96"/>
      <c r="CR432" s="96"/>
      <c r="CS432" s="96"/>
      <c r="CT432" s="96"/>
      <c r="CU432" s="96"/>
      <c r="CV432" s="96"/>
      <c r="CW432" s="96"/>
      <c r="CX432" s="96"/>
      <c r="CY432" s="96"/>
      <c r="CZ432" s="96"/>
      <c r="DA432" s="96"/>
      <c r="DB432" s="96"/>
      <c r="DC432" s="96"/>
      <c r="DD432" s="96"/>
      <c r="DE432" s="96"/>
      <c r="DF432" s="96"/>
      <c r="DG432" s="96"/>
      <c r="DH432" s="96"/>
      <c r="DI432" s="96"/>
      <c r="DJ432" s="96"/>
      <c r="DK432" s="96"/>
      <c r="DL432" s="96"/>
      <c r="DM432" s="96"/>
      <c r="DN432" s="96"/>
      <c r="DO432" s="96"/>
      <c r="DP432" s="96"/>
      <c r="DQ432" s="96"/>
      <c r="DR432" s="96"/>
      <c r="DS432" s="96"/>
      <c r="DT432" s="96"/>
      <c r="DU432" s="96"/>
      <c r="DV432" s="96"/>
      <c r="DW432" s="96"/>
      <c r="DX432" s="96"/>
      <c r="DY432" s="96"/>
      <c r="DZ432" s="96"/>
      <c r="EA432" s="96"/>
      <c r="EB432" s="96"/>
      <c r="EC432" s="96"/>
      <c r="ED432" s="96"/>
      <c r="EE432" s="96"/>
      <c r="EF432" s="96"/>
      <c r="EG432" s="96"/>
      <c r="EH432" s="96"/>
      <c r="EI432" s="96"/>
      <c r="EJ432" s="96"/>
      <c r="EK432" s="96"/>
      <c r="EL432" s="96"/>
      <c r="EM432" s="96"/>
      <c r="EN432" s="96"/>
      <c r="EO432" s="96"/>
      <c r="EP432" s="96"/>
      <c r="EQ432" s="96"/>
      <c r="ER432" s="96"/>
      <c r="ES432" s="96"/>
      <c r="ET432" s="96"/>
      <c r="EU432" s="96"/>
      <c r="EV432" s="96"/>
      <c r="EW432" s="96"/>
      <c r="EX432" s="96"/>
      <c r="EY432" s="96"/>
      <c r="EZ432" s="96"/>
      <c r="FA432" s="96"/>
      <c r="FB432" s="96"/>
      <c r="FC432" s="96"/>
      <c r="FD432" s="96"/>
      <c r="FE432" s="96"/>
      <c r="FF432" s="96"/>
    </row>
    <row r="433" spans="1:162" x14ac:dyDescent="0.25">
      <c r="A433" s="95"/>
      <c r="B433" s="98"/>
      <c r="C433" s="97"/>
      <c r="D433" s="97"/>
      <c r="E433" s="97"/>
      <c r="F433" s="97"/>
      <c r="G433" s="97"/>
      <c r="H433" s="97"/>
      <c r="I433" s="97"/>
      <c r="J433" s="97"/>
      <c r="K433" s="97"/>
      <c r="L433" s="97"/>
      <c r="M433" s="97"/>
      <c r="N433" s="98"/>
      <c r="O433" s="98"/>
      <c r="P433" s="97"/>
      <c r="Q433" s="97"/>
      <c r="R433" s="98"/>
      <c r="S433" s="97"/>
      <c r="T433" s="98"/>
      <c r="U433" s="98"/>
      <c r="V433" s="98"/>
      <c r="W433" s="160"/>
      <c r="X433" s="95"/>
      <c r="Y433" s="98"/>
      <c r="Z433" s="163"/>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c r="CB433" s="96"/>
      <c r="CC433" s="96"/>
      <c r="CD433" s="96"/>
      <c r="CE433" s="96"/>
      <c r="CF433" s="96"/>
      <c r="CG433" s="96"/>
      <c r="CH433" s="96"/>
      <c r="CI433" s="96"/>
      <c r="CJ433" s="96"/>
      <c r="CK433" s="96"/>
      <c r="CL433" s="96"/>
      <c r="CM433" s="96"/>
      <c r="CN433" s="96"/>
      <c r="CO433" s="96"/>
      <c r="CP433" s="96"/>
      <c r="CQ433" s="96"/>
      <c r="CR433" s="96"/>
      <c r="CS433" s="96"/>
      <c r="CT433" s="96"/>
      <c r="CU433" s="96"/>
      <c r="CV433" s="96"/>
      <c r="CW433" s="96"/>
      <c r="CX433" s="96"/>
      <c r="CY433" s="96"/>
      <c r="CZ433" s="96"/>
      <c r="DA433" s="96"/>
      <c r="DB433" s="96"/>
      <c r="DC433" s="96"/>
      <c r="DD433" s="96"/>
      <c r="DE433" s="96"/>
      <c r="DF433" s="96"/>
      <c r="DG433" s="96"/>
      <c r="DH433" s="96"/>
      <c r="DI433" s="96"/>
      <c r="DJ433" s="96"/>
      <c r="DK433" s="96"/>
      <c r="DL433" s="96"/>
      <c r="DM433" s="96"/>
      <c r="DN433" s="96"/>
      <c r="DO433" s="96"/>
      <c r="DP433" s="96"/>
      <c r="DQ433" s="96"/>
      <c r="DR433" s="96"/>
      <c r="DS433" s="96"/>
      <c r="DT433" s="96"/>
      <c r="DU433" s="96"/>
      <c r="DV433" s="96"/>
      <c r="DW433" s="96"/>
      <c r="DX433" s="96"/>
      <c r="DY433" s="96"/>
      <c r="DZ433" s="96"/>
      <c r="EA433" s="96"/>
      <c r="EB433" s="96"/>
      <c r="EC433" s="96"/>
      <c r="ED433" s="96"/>
      <c r="EE433" s="96"/>
      <c r="EF433" s="96"/>
      <c r="EG433" s="96"/>
      <c r="EH433" s="96"/>
      <c r="EI433" s="96"/>
      <c r="EJ433" s="96"/>
      <c r="EK433" s="96"/>
      <c r="EL433" s="96"/>
      <c r="EM433" s="96"/>
      <c r="EN433" s="96"/>
      <c r="EO433" s="96"/>
      <c r="EP433" s="96"/>
      <c r="EQ433" s="96"/>
      <c r="ER433" s="96"/>
      <c r="ES433" s="96"/>
      <c r="ET433" s="96"/>
      <c r="EU433" s="96"/>
      <c r="EV433" s="96"/>
      <c r="EW433" s="96"/>
      <c r="EX433" s="96"/>
      <c r="EY433" s="96"/>
      <c r="EZ433" s="96"/>
      <c r="FA433" s="96"/>
      <c r="FB433" s="96"/>
      <c r="FC433" s="96"/>
      <c r="FD433" s="96"/>
      <c r="FE433" s="96"/>
      <c r="FF433" s="96"/>
    </row>
    <row r="434" spans="1:162" x14ac:dyDescent="0.25">
      <c r="A434" s="95"/>
      <c r="B434" s="98"/>
      <c r="C434" s="97"/>
      <c r="D434" s="97"/>
      <c r="E434" s="97"/>
      <c r="F434" s="97"/>
      <c r="G434" s="97"/>
      <c r="H434" s="97"/>
      <c r="I434" s="97"/>
      <c r="J434" s="97"/>
      <c r="K434" s="97"/>
      <c r="L434" s="97"/>
      <c r="M434" s="97"/>
      <c r="N434" s="98"/>
      <c r="O434" s="98"/>
      <c r="P434" s="97"/>
      <c r="Q434" s="97"/>
      <c r="R434" s="98"/>
      <c r="S434" s="97"/>
      <c r="T434" s="98"/>
      <c r="U434" s="98"/>
      <c r="V434" s="98"/>
      <c r="W434" s="160"/>
      <c r="X434" s="95"/>
      <c r="Y434" s="98"/>
      <c r="Z434" s="163"/>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c r="CB434" s="96"/>
      <c r="CC434" s="96"/>
      <c r="CD434" s="96"/>
      <c r="CE434" s="96"/>
      <c r="CF434" s="96"/>
      <c r="CG434" s="96"/>
      <c r="CH434" s="96"/>
      <c r="CI434" s="96"/>
      <c r="CJ434" s="96"/>
      <c r="CK434" s="96"/>
      <c r="CL434" s="96"/>
      <c r="CM434" s="96"/>
      <c r="CN434" s="96"/>
      <c r="CO434" s="96"/>
      <c r="CP434" s="96"/>
      <c r="CQ434" s="96"/>
      <c r="CR434" s="96"/>
      <c r="CS434" s="96"/>
      <c r="CT434" s="96"/>
      <c r="CU434" s="96"/>
      <c r="CV434" s="96"/>
      <c r="CW434" s="96"/>
      <c r="CX434" s="96"/>
      <c r="CY434" s="96"/>
      <c r="CZ434" s="96"/>
      <c r="DA434" s="96"/>
      <c r="DB434" s="96"/>
      <c r="DC434" s="96"/>
      <c r="DD434" s="96"/>
      <c r="DE434" s="96"/>
      <c r="DF434" s="96"/>
      <c r="DG434" s="96"/>
      <c r="DH434" s="96"/>
      <c r="DI434" s="96"/>
      <c r="DJ434" s="96"/>
      <c r="DK434" s="96"/>
      <c r="DL434" s="96"/>
      <c r="DM434" s="96"/>
      <c r="DN434" s="96"/>
      <c r="DO434" s="96"/>
      <c r="DP434" s="96"/>
      <c r="DQ434" s="96"/>
      <c r="DR434" s="96"/>
      <c r="DS434" s="96"/>
      <c r="DT434" s="96"/>
      <c r="DU434" s="96"/>
      <c r="DV434" s="96"/>
      <c r="DW434" s="96"/>
      <c r="DX434" s="96"/>
      <c r="DY434" s="96"/>
      <c r="DZ434" s="96"/>
      <c r="EA434" s="96"/>
      <c r="EB434" s="96"/>
      <c r="EC434" s="96"/>
      <c r="ED434" s="96"/>
      <c r="EE434" s="96"/>
      <c r="EF434" s="96"/>
      <c r="EG434" s="96"/>
      <c r="EH434" s="96"/>
      <c r="EI434" s="96"/>
      <c r="EJ434" s="96"/>
      <c r="EK434" s="96"/>
      <c r="EL434" s="96"/>
      <c r="EM434" s="96"/>
      <c r="EN434" s="96"/>
      <c r="EO434" s="96"/>
      <c r="EP434" s="96"/>
      <c r="EQ434" s="96"/>
      <c r="ER434" s="96"/>
      <c r="ES434" s="96"/>
      <c r="ET434" s="96"/>
      <c r="EU434" s="96"/>
      <c r="EV434" s="96"/>
      <c r="EW434" s="96"/>
      <c r="EX434" s="96"/>
      <c r="EY434" s="96"/>
      <c r="EZ434" s="96"/>
      <c r="FA434" s="96"/>
      <c r="FB434" s="96"/>
      <c r="FC434" s="96"/>
      <c r="FD434" s="96"/>
      <c r="FE434" s="96"/>
      <c r="FF434" s="96"/>
    </row>
    <row r="435" spans="1:162" x14ac:dyDescent="0.25">
      <c r="A435" s="95"/>
      <c r="B435" s="98"/>
      <c r="C435" s="97"/>
      <c r="D435" s="97"/>
      <c r="E435" s="97"/>
      <c r="F435" s="97"/>
      <c r="G435" s="97"/>
      <c r="H435" s="97"/>
      <c r="I435" s="97"/>
      <c r="J435" s="97"/>
      <c r="K435" s="97"/>
      <c r="L435" s="97"/>
      <c r="M435" s="97"/>
      <c r="N435" s="98"/>
      <c r="O435" s="98"/>
      <c r="P435" s="97"/>
      <c r="Q435" s="97"/>
      <c r="R435" s="98"/>
      <c r="S435" s="97"/>
      <c r="T435" s="98"/>
      <c r="U435" s="98"/>
      <c r="V435" s="98"/>
      <c r="W435" s="160"/>
      <c r="X435" s="95"/>
      <c r="Y435" s="98"/>
      <c r="Z435" s="163"/>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96"/>
      <c r="AZ435" s="96"/>
      <c r="BA435" s="96"/>
      <c r="BB435" s="96"/>
      <c r="BC435" s="96"/>
      <c r="BD435" s="96"/>
      <c r="BE435" s="96"/>
      <c r="BF435" s="96"/>
      <c r="BG435" s="96"/>
      <c r="BH435" s="96"/>
      <c r="BI435" s="96"/>
      <c r="BJ435" s="96"/>
      <c r="BK435" s="96"/>
      <c r="BL435" s="96"/>
      <c r="BM435" s="96"/>
      <c r="BN435" s="96"/>
      <c r="BO435" s="96"/>
      <c r="BP435" s="96"/>
      <c r="BQ435" s="96"/>
      <c r="BR435" s="96"/>
      <c r="BS435" s="96"/>
      <c r="BT435" s="96"/>
      <c r="BU435" s="96"/>
      <c r="BV435" s="96"/>
      <c r="BW435" s="96"/>
      <c r="BX435" s="96"/>
      <c r="BY435" s="96"/>
      <c r="BZ435" s="96"/>
      <c r="CA435" s="96"/>
      <c r="CB435" s="96"/>
      <c r="CC435" s="96"/>
      <c r="CD435" s="96"/>
      <c r="CE435" s="96"/>
      <c r="CF435" s="96"/>
      <c r="CG435" s="96"/>
      <c r="CH435" s="96"/>
      <c r="CI435" s="96"/>
      <c r="CJ435" s="96"/>
      <c r="CK435" s="96"/>
      <c r="CL435" s="96"/>
      <c r="CM435" s="96"/>
      <c r="CN435" s="96"/>
      <c r="CO435" s="96"/>
      <c r="CP435" s="96"/>
      <c r="CQ435" s="96"/>
      <c r="CR435" s="96"/>
      <c r="CS435" s="96"/>
      <c r="CT435" s="96"/>
      <c r="CU435" s="96"/>
      <c r="CV435" s="96"/>
      <c r="CW435" s="96"/>
      <c r="CX435" s="96"/>
      <c r="CY435" s="96"/>
      <c r="CZ435" s="96"/>
      <c r="DA435" s="96"/>
      <c r="DB435" s="96"/>
      <c r="DC435" s="96"/>
      <c r="DD435" s="96"/>
      <c r="DE435" s="96"/>
      <c r="DF435" s="96"/>
      <c r="DG435" s="96"/>
      <c r="DH435" s="96"/>
      <c r="DI435" s="96"/>
      <c r="DJ435" s="96"/>
      <c r="DK435" s="96"/>
      <c r="DL435" s="96"/>
      <c r="DM435" s="96"/>
      <c r="DN435" s="96"/>
      <c r="DO435" s="96"/>
      <c r="DP435" s="96"/>
      <c r="DQ435" s="96"/>
      <c r="DR435" s="96"/>
      <c r="DS435" s="96"/>
      <c r="DT435" s="96"/>
      <c r="DU435" s="96"/>
      <c r="DV435" s="96"/>
      <c r="DW435" s="96"/>
      <c r="DX435" s="96"/>
      <c r="DY435" s="96"/>
      <c r="DZ435" s="96"/>
      <c r="EA435" s="96"/>
      <c r="EB435" s="96"/>
      <c r="EC435" s="96"/>
      <c r="ED435" s="96"/>
      <c r="EE435" s="96"/>
      <c r="EF435" s="96"/>
      <c r="EG435" s="96"/>
      <c r="EH435" s="96"/>
      <c r="EI435" s="96"/>
      <c r="EJ435" s="96"/>
      <c r="EK435" s="96"/>
      <c r="EL435" s="96"/>
      <c r="EM435" s="96"/>
      <c r="EN435" s="96"/>
      <c r="EO435" s="96"/>
      <c r="EP435" s="96"/>
      <c r="EQ435" s="96"/>
      <c r="ER435" s="96"/>
      <c r="ES435" s="96"/>
      <c r="ET435" s="96"/>
      <c r="EU435" s="96"/>
      <c r="EV435" s="96"/>
      <c r="EW435" s="96"/>
      <c r="EX435" s="96"/>
      <c r="EY435" s="96"/>
      <c r="EZ435" s="96"/>
      <c r="FA435" s="96"/>
      <c r="FB435" s="96"/>
      <c r="FC435" s="96"/>
      <c r="FD435" s="96"/>
      <c r="FE435" s="96"/>
      <c r="FF435" s="96"/>
    </row>
    <row r="436" spans="1:162" x14ac:dyDescent="0.25">
      <c r="A436" s="95"/>
      <c r="B436" s="98"/>
      <c r="C436" s="97"/>
      <c r="D436" s="97"/>
      <c r="E436" s="97"/>
      <c r="F436" s="97"/>
      <c r="G436" s="97"/>
      <c r="H436" s="97"/>
      <c r="I436" s="97"/>
      <c r="J436" s="97"/>
      <c r="K436" s="97"/>
      <c r="L436" s="97"/>
      <c r="M436" s="97"/>
      <c r="N436" s="98"/>
      <c r="O436" s="98"/>
      <c r="P436" s="97"/>
      <c r="Q436" s="97"/>
      <c r="R436" s="98"/>
      <c r="S436" s="97"/>
      <c r="T436" s="98"/>
      <c r="U436" s="98"/>
      <c r="V436" s="98"/>
      <c r="W436" s="160"/>
      <c r="X436" s="95"/>
      <c r="Y436" s="98"/>
      <c r="Z436" s="163"/>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96"/>
      <c r="BC436" s="96"/>
      <c r="BD436" s="96"/>
      <c r="BE436" s="96"/>
      <c r="BF436" s="96"/>
      <c r="BG436" s="96"/>
      <c r="BH436" s="96"/>
      <c r="BI436" s="96"/>
      <c r="BJ436" s="96"/>
      <c r="BK436" s="96"/>
      <c r="BL436" s="96"/>
      <c r="BM436" s="96"/>
      <c r="BN436" s="96"/>
      <c r="BO436" s="96"/>
      <c r="BP436" s="96"/>
      <c r="BQ436" s="96"/>
      <c r="BR436" s="96"/>
      <c r="BS436" s="96"/>
      <c r="BT436" s="96"/>
      <c r="BU436" s="96"/>
      <c r="BV436" s="96"/>
      <c r="BW436" s="96"/>
      <c r="BX436" s="96"/>
      <c r="BY436" s="96"/>
      <c r="BZ436" s="96"/>
      <c r="CA436" s="96"/>
      <c r="CB436" s="96"/>
      <c r="CC436" s="96"/>
      <c r="CD436" s="96"/>
      <c r="CE436" s="96"/>
      <c r="CF436" s="96"/>
      <c r="CG436" s="96"/>
      <c r="CH436" s="96"/>
      <c r="CI436" s="96"/>
      <c r="CJ436" s="96"/>
      <c r="CK436" s="96"/>
      <c r="CL436" s="96"/>
      <c r="CM436" s="96"/>
      <c r="CN436" s="96"/>
      <c r="CO436" s="96"/>
      <c r="CP436" s="96"/>
      <c r="CQ436" s="96"/>
      <c r="CR436" s="96"/>
      <c r="CS436" s="96"/>
      <c r="CT436" s="96"/>
      <c r="CU436" s="96"/>
      <c r="CV436" s="96"/>
      <c r="CW436" s="96"/>
      <c r="CX436" s="96"/>
      <c r="CY436" s="96"/>
      <c r="CZ436" s="96"/>
      <c r="DA436" s="96"/>
      <c r="DB436" s="96"/>
      <c r="DC436" s="96"/>
      <c r="DD436" s="96"/>
      <c r="DE436" s="96"/>
      <c r="DF436" s="96"/>
      <c r="DG436" s="96"/>
      <c r="DH436" s="96"/>
      <c r="DI436" s="96"/>
      <c r="DJ436" s="96"/>
      <c r="DK436" s="96"/>
      <c r="DL436" s="96"/>
      <c r="DM436" s="96"/>
      <c r="DN436" s="96"/>
      <c r="DO436" s="96"/>
      <c r="DP436" s="96"/>
      <c r="DQ436" s="96"/>
      <c r="DR436" s="96"/>
      <c r="DS436" s="96"/>
      <c r="DT436" s="96"/>
      <c r="DU436" s="96"/>
      <c r="DV436" s="96"/>
      <c r="DW436" s="96"/>
      <c r="DX436" s="96"/>
      <c r="DY436" s="96"/>
      <c r="DZ436" s="96"/>
      <c r="EA436" s="96"/>
      <c r="EB436" s="96"/>
      <c r="EC436" s="96"/>
      <c r="ED436" s="96"/>
      <c r="EE436" s="96"/>
      <c r="EF436" s="96"/>
      <c r="EG436" s="96"/>
      <c r="EH436" s="96"/>
      <c r="EI436" s="96"/>
      <c r="EJ436" s="96"/>
      <c r="EK436" s="96"/>
      <c r="EL436" s="96"/>
      <c r="EM436" s="96"/>
      <c r="EN436" s="96"/>
      <c r="EO436" s="96"/>
      <c r="EP436" s="96"/>
      <c r="EQ436" s="96"/>
      <c r="ER436" s="96"/>
      <c r="ES436" s="96"/>
      <c r="ET436" s="96"/>
      <c r="EU436" s="96"/>
      <c r="EV436" s="96"/>
      <c r="EW436" s="96"/>
      <c r="EX436" s="96"/>
      <c r="EY436" s="96"/>
      <c r="EZ436" s="96"/>
      <c r="FA436" s="96"/>
      <c r="FB436" s="96"/>
      <c r="FC436" s="96"/>
      <c r="FD436" s="96"/>
      <c r="FE436" s="96"/>
      <c r="FF436" s="96"/>
    </row>
    <row r="437" spans="1:162" x14ac:dyDescent="0.25">
      <c r="A437" s="95"/>
      <c r="B437" s="98"/>
      <c r="C437" s="97"/>
      <c r="D437" s="97"/>
      <c r="E437" s="97"/>
      <c r="F437" s="97"/>
      <c r="G437" s="97"/>
      <c r="H437" s="97"/>
      <c r="I437" s="97"/>
      <c r="J437" s="97"/>
      <c r="K437" s="97"/>
      <c r="L437" s="97"/>
      <c r="M437" s="97"/>
      <c r="N437" s="98"/>
      <c r="O437" s="98"/>
      <c r="P437" s="97"/>
      <c r="Q437" s="97"/>
      <c r="R437" s="98"/>
      <c r="S437" s="97"/>
      <c r="T437" s="98"/>
      <c r="U437" s="98"/>
      <c r="V437" s="98"/>
      <c r="W437" s="160"/>
      <c r="X437" s="95"/>
      <c r="Y437" s="98"/>
      <c r="Z437" s="163"/>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96"/>
      <c r="BC437" s="96"/>
      <c r="BD437" s="96"/>
      <c r="BE437" s="96"/>
      <c r="BF437" s="96"/>
      <c r="BG437" s="96"/>
      <c r="BH437" s="96"/>
      <c r="BI437" s="96"/>
      <c r="BJ437" s="96"/>
      <c r="BK437" s="96"/>
      <c r="BL437" s="96"/>
      <c r="BM437" s="96"/>
      <c r="BN437" s="96"/>
      <c r="BO437" s="96"/>
      <c r="BP437" s="96"/>
      <c r="BQ437" s="96"/>
      <c r="BR437" s="96"/>
      <c r="BS437" s="96"/>
      <c r="BT437" s="96"/>
      <c r="BU437" s="96"/>
      <c r="BV437" s="96"/>
      <c r="BW437" s="96"/>
      <c r="BX437" s="96"/>
      <c r="BY437" s="96"/>
      <c r="BZ437" s="96"/>
      <c r="CA437" s="96"/>
      <c r="CB437" s="96"/>
      <c r="CC437" s="96"/>
      <c r="CD437" s="96"/>
      <c r="CE437" s="96"/>
      <c r="CF437" s="96"/>
      <c r="CG437" s="96"/>
      <c r="CH437" s="96"/>
      <c r="CI437" s="96"/>
      <c r="CJ437" s="96"/>
      <c r="CK437" s="96"/>
      <c r="CL437" s="96"/>
      <c r="CM437" s="96"/>
      <c r="CN437" s="96"/>
      <c r="CO437" s="96"/>
      <c r="CP437" s="96"/>
      <c r="CQ437" s="96"/>
      <c r="CR437" s="96"/>
      <c r="CS437" s="96"/>
      <c r="CT437" s="96"/>
      <c r="CU437" s="96"/>
      <c r="CV437" s="96"/>
      <c r="CW437" s="96"/>
      <c r="CX437" s="96"/>
      <c r="CY437" s="96"/>
      <c r="CZ437" s="96"/>
      <c r="DA437" s="96"/>
      <c r="DB437" s="96"/>
      <c r="DC437" s="96"/>
      <c r="DD437" s="96"/>
      <c r="DE437" s="96"/>
      <c r="DF437" s="96"/>
      <c r="DG437" s="96"/>
      <c r="DH437" s="96"/>
      <c r="DI437" s="96"/>
      <c r="DJ437" s="96"/>
      <c r="DK437" s="96"/>
      <c r="DL437" s="96"/>
      <c r="DM437" s="96"/>
      <c r="DN437" s="96"/>
      <c r="DO437" s="96"/>
      <c r="DP437" s="96"/>
      <c r="DQ437" s="96"/>
      <c r="DR437" s="96"/>
      <c r="DS437" s="96"/>
      <c r="DT437" s="96"/>
      <c r="DU437" s="96"/>
      <c r="DV437" s="96"/>
      <c r="DW437" s="96"/>
      <c r="DX437" s="96"/>
      <c r="DY437" s="96"/>
      <c r="DZ437" s="96"/>
      <c r="EA437" s="96"/>
      <c r="EB437" s="96"/>
      <c r="EC437" s="96"/>
      <c r="ED437" s="96"/>
      <c r="EE437" s="96"/>
      <c r="EF437" s="96"/>
      <c r="EG437" s="96"/>
      <c r="EH437" s="96"/>
      <c r="EI437" s="96"/>
      <c r="EJ437" s="96"/>
      <c r="EK437" s="96"/>
      <c r="EL437" s="96"/>
      <c r="EM437" s="96"/>
      <c r="EN437" s="96"/>
      <c r="EO437" s="96"/>
      <c r="EP437" s="96"/>
      <c r="EQ437" s="96"/>
      <c r="ER437" s="96"/>
      <c r="ES437" s="96"/>
      <c r="ET437" s="96"/>
      <c r="EU437" s="96"/>
      <c r="EV437" s="96"/>
      <c r="EW437" s="96"/>
      <c r="EX437" s="96"/>
      <c r="EY437" s="96"/>
      <c r="EZ437" s="96"/>
      <c r="FA437" s="96"/>
      <c r="FB437" s="96"/>
      <c r="FC437" s="96"/>
      <c r="FD437" s="96"/>
      <c r="FE437" s="96"/>
      <c r="FF437" s="96"/>
    </row>
    <row r="438" spans="1:162" x14ac:dyDescent="0.25">
      <c r="A438" s="95"/>
      <c r="B438" s="98"/>
      <c r="C438" s="97"/>
      <c r="D438" s="97"/>
      <c r="E438" s="97"/>
      <c r="F438" s="97"/>
      <c r="G438" s="97"/>
      <c r="H438" s="97"/>
      <c r="I438" s="97"/>
      <c r="J438" s="97"/>
      <c r="K438" s="97"/>
      <c r="L438" s="97"/>
      <c r="M438" s="97"/>
      <c r="N438" s="98"/>
      <c r="O438" s="98"/>
      <c r="P438" s="97"/>
      <c r="Q438" s="97"/>
      <c r="R438" s="98"/>
      <c r="S438" s="97"/>
      <c r="T438" s="98"/>
      <c r="U438" s="98"/>
      <c r="V438" s="98"/>
      <c r="W438" s="160"/>
      <c r="X438" s="95"/>
      <c r="Y438" s="98"/>
      <c r="Z438" s="163"/>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c r="BG438" s="96"/>
      <c r="BH438" s="96"/>
      <c r="BI438" s="96"/>
      <c r="BJ438" s="96"/>
      <c r="BK438" s="96"/>
      <c r="BL438" s="96"/>
      <c r="BM438" s="96"/>
      <c r="BN438" s="96"/>
      <c r="BO438" s="96"/>
      <c r="BP438" s="96"/>
      <c r="BQ438" s="96"/>
      <c r="BR438" s="96"/>
      <c r="BS438" s="96"/>
      <c r="BT438" s="96"/>
      <c r="BU438" s="96"/>
      <c r="BV438" s="96"/>
      <c r="BW438" s="96"/>
      <c r="BX438" s="96"/>
      <c r="BY438" s="96"/>
      <c r="BZ438" s="96"/>
      <c r="CA438" s="96"/>
      <c r="CB438" s="96"/>
      <c r="CC438" s="96"/>
      <c r="CD438" s="96"/>
      <c r="CE438" s="96"/>
      <c r="CF438" s="96"/>
      <c r="CG438" s="96"/>
      <c r="CH438" s="96"/>
      <c r="CI438" s="96"/>
      <c r="CJ438" s="96"/>
      <c r="CK438" s="96"/>
      <c r="CL438" s="96"/>
      <c r="CM438" s="96"/>
      <c r="CN438" s="96"/>
      <c r="CO438" s="96"/>
      <c r="CP438" s="96"/>
      <c r="CQ438" s="96"/>
      <c r="CR438" s="96"/>
      <c r="CS438" s="96"/>
      <c r="CT438" s="96"/>
      <c r="CU438" s="96"/>
      <c r="CV438" s="96"/>
      <c r="CW438" s="96"/>
      <c r="CX438" s="96"/>
      <c r="CY438" s="96"/>
      <c r="CZ438" s="96"/>
      <c r="DA438" s="96"/>
      <c r="DB438" s="96"/>
      <c r="DC438" s="96"/>
      <c r="DD438" s="96"/>
      <c r="DE438" s="96"/>
      <c r="DF438" s="96"/>
      <c r="DG438" s="96"/>
      <c r="DH438" s="96"/>
      <c r="DI438" s="96"/>
      <c r="DJ438" s="96"/>
      <c r="DK438" s="96"/>
      <c r="DL438" s="96"/>
      <c r="DM438" s="96"/>
      <c r="DN438" s="96"/>
      <c r="DO438" s="96"/>
      <c r="DP438" s="96"/>
      <c r="DQ438" s="96"/>
      <c r="DR438" s="96"/>
      <c r="DS438" s="96"/>
      <c r="DT438" s="96"/>
      <c r="DU438" s="96"/>
      <c r="DV438" s="96"/>
      <c r="DW438" s="96"/>
      <c r="DX438" s="96"/>
      <c r="DY438" s="96"/>
      <c r="DZ438" s="96"/>
      <c r="EA438" s="96"/>
      <c r="EB438" s="96"/>
      <c r="EC438" s="96"/>
      <c r="ED438" s="96"/>
      <c r="EE438" s="96"/>
      <c r="EF438" s="96"/>
      <c r="EG438" s="96"/>
      <c r="EH438" s="96"/>
      <c r="EI438" s="96"/>
      <c r="EJ438" s="96"/>
      <c r="EK438" s="96"/>
      <c r="EL438" s="96"/>
      <c r="EM438" s="96"/>
      <c r="EN438" s="96"/>
      <c r="EO438" s="96"/>
      <c r="EP438" s="96"/>
      <c r="EQ438" s="96"/>
      <c r="ER438" s="96"/>
      <c r="ES438" s="96"/>
      <c r="ET438" s="96"/>
      <c r="EU438" s="96"/>
      <c r="EV438" s="96"/>
      <c r="EW438" s="96"/>
      <c r="EX438" s="96"/>
      <c r="EY438" s="96"/>
      <c r="EZ438" s="96"/>
      <c r="FA438" s="96"/>
      <c r="FB438" s="96"/>
      <c r="FC438" s="96"/>
      <c r="FD438" s="96"/>
      <c r="FE438" s="96"/>
      <c r="FF438" s="96"/>
    </row>
    <row r="439" spans="1:162" x14ac:dyDescent="0.25">
      <c r="A439" s="95"/>
      <c r="B439" s="98"/>
      <c r="C439" s="97"/>
      <c r="D439" s="97"/>
      <c r="E439" s="97"/>
      <c r="F439" s="97"/>
      <c r="G439" s="97"/>
      <c r="H439" s="97"/>
      <c r="I439" s="97"/>
      <c r="J439" s="97"/>
      <c r="K439" s="97"/>
      <c r="L439" s="97"/>
      <c r="M439" s="97"/>
      <c r="N439" s="98"/>
      <c r="O439" s="98"/>
      <c r="P439" s="97"/>
      <c r="Q439" s="97"/>
      <c r="R439" s="98"/>
      <c r="S439" s="97"/>
      <c r="T439" s="98"/>
      <c r="U439" s="98"/>
      <c r="V439" s="98"/>
      <c r="W439" s="160"/>
      <c r="X439" s="95"/>
      <c r="Y439" s="98"/>
      <c r="Z439" s="163"/>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96"/>
      <c r="AZ439" s="96"/>
      <c r="BA439" s="96"/>
      <c r="BB439" s="96"/>
      <c r="BC439" s="96"/>
      <c r="BD439" s="96"/>
      <c r="BE439" s="96"/>
      <c r="BF439" s="96"/>
      <c r="BG439" s="96"/>
      <c r="BH439" s="96"/>
      <c r="BI439" s="96"/>
      <c r="BJ439" s="96"/>
      <c r="BK439" s="96"/>
      <c r="BL439" s="96"/>
      <c r="BM439" s="96"/>
      <c r="BN439" s="96"/>
      <c r="BO439" s="96"/>
      <c r="BP439" s="96"/>
      <c r="BQ439" s="96"/>
      <c r="BR439" s="96"/>
      <c r="BS439" s="96"/>
      <c r="BT439" s="96"/>
      <c r="BU439" s="96"/>
      <c r="BV439" s="96"/>
      <c r="BW439" s="96"/>
      <c r="BX439" s="96"/>
      <c r="BY439" s="96"/>
      <c r="BZ439" s="96"/>
      <c r="CA439" s="96"/>
      <c r="CB439" s="96"/>
      <c r="CC439" s="96"/>
      <c r="CD439" s="96"/>
      <c r="CE439" s="96"/>
      <c r="CF439" s="96"/>
      <c r="CG439" s="96"/>
      <c r="CH439" s="96"/>
      <c r="CI439" s="96"/>
      <c r="CJ439" s="96"/>
      <c r="CK439" s="96"/>
      <c r="CL439" s="96"/>
      <c r="CM439" s="96"/>
      <c r="CN439" s="96"/>
      <c r="CO439" s="96"/>
      <c r="CP439" s="96"/>
      <c r="CQ439" s="96"/>
      <c r="CR439" s="96"/>
      <c r="CS439" s="96"/>
      <c r="CT439" s="96"/>
      <c r="CU439" s="96"/>
      <c r="CV439" s="96"/>
      <c r="CW439" s="96"/>
      <c r="CX439" s="96"/>
      <c r="CY439" s="96"/>
      <c r="CZ439" s="96"/>
      <c r="DA439" s="96"/>
      <c r="DB439" s="96"/>
      <c r="DC439" s="96"/>
      <c r="DD439" s="96"/>
      <c r="DE439" s="96"/>
      <c r="DF439" s="96"/>
      <c r="DG439" s="96"/>
      <c r="DH439" s="96"/>
      <c r="DI439" s="96"/>
      <c r="DJ439" s="96"/>
      <c r="DK439" s="96"/>
      <c r="DL439" s="96"/>
      <c r="DM439" s="96"/>
      <c r="DN439" s="96"/>
      <c r="DO439" s="96"/>
      <c r="DP439" s="96"/>
      <c r="DQ439" s="96"/>
      <c r="DR439" s="96"/>
      <c r="DS439" s="96"/>
      <c r="DT439" s="96"/>
      <c r="DU439" s="96"/>
      <c r="DV439" s="96"/>
      <c r="DW439" s="96"/>
      <c r="DX439" s="96"/>
      <c r="DY439" s="96"/>
      <c r="DZ439" s="96"/>
      <c r="EA439" s="96"/>
      <c r="EB439" s="96"/>
      <c r="EC439" s="96"/>
      <c r="ED439" s="96"/>
      <c r="EE439" s="96"/>
      <c r="EF439" s="96"/>
      <c r="EG439" s="96"/>
      <c r="EH439" s="96"/>
      <c r="EI439" s="96"/>
      <c r="EJ439" s="96"/>
      <c r="EK439" s="96"/>
      <c r="EL439" s="96"/>
      <c r="EM439" s="96"/>
      <c r="EN439" s="96"/>
      <c r="EO439" s="96"/>
      <c r="EP439" s="96"/>
      <c r="EQ439" s="96"/>
      <c r="ER439" s="96"/>
      <c r="ES439" s="96"/>
      <c r="ET439" s="96"/>
      <c r="EU439" s="96"/>
      <c r="EV439" s="96"/>
      <c r="EW439" s="96"/>
      <c r="EX439" s="96"/>
      <c r="EY439" s="96"/>
      <c r="EZ439" s="96"/>
      <c r="FA439" s="96"/>
      <c r="FB439" s="96"/>
      <c r="FC439" s="96"/>
      <c r="FD439" s="96"/>
      <c r="FE439" s="96"/>
      <c r="FF439" s="96"/>
    </row>
    <row r="440" spans="1:162" x14ac:dyDescent="0.25">
      <c r="A440" s="95"/>
      <c r="B440" s="98"/>
      <c r="C440" s="97"/>
      <c r="D440" s="97"/>
      <c r="E440" s="97"/>
      <c r="F440" s="97"/>
      <c r="G440" s="97"/>
      <c r="H440" s="97"/>
      <c r="I440" s="97"/>
      <c r="J440" s="97"/>
      <c r="K440" s="97"/>
      <c r="L440" s="97"/>
      <c r="M440" s="97"/>
      <c r="N440" s="98"/>
      <c r="O440" s="98"/>
      <c r="P440" s="97"/>
      <c r="Q440" s="97"/>
      <c r="R440" s="98"/>
      <c r="S440" s="97"/>
      <c r="T440" s="98"/>
      <c r="U440" s="98"/>
      <c r="V440" s="98"/>
      <c r="W440" s="160"/>
      <c r="X440" s="95"/>
      <c r="Y440" s="98"/>
      <c r="Z440" s="163"/>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96"/>
      <c r="BC440" s="96"/>
      <c r="BD440" s="96"/>
      <c r="BE440" s="96"/>
      <c r="BF440" s="96"/>
      <c r="BG440" s="96"/>
      <c r="BH440" s="96"/>
      <c r="BI440" s="96"/>
      <c r="BJ440" s="96"/>
      <c r="BK440" s="96"/>
      <c r="BL440" s="96"/>
      <c r="BM440" s="96"/>
      <c r="BN440" s="96"/>
      <c r="BO440" s="96"/>
      <c r="BP440" s="96"/>
      <c r="BQ440" s="96"/>
      <c r="BR440" s="96"/>
      <c r="BS440" s="96"/>
      <c r="BT440" s="96"/>
      <c r="BU440" s="96"/>
      <c r="BV440" s="96"/>
      <c r="BW440" s="96"/>
      <c r="BX440" s="96"/>
      <c r="BY440" s="96"/>
      <c r="BZ440" s="96"/>
      <c r="CA440" s="96"/>
      <c r="CB440" s="96"/>
      <c r="CC440" s="96"/>
      <c r="CD440" s="96"/>
      <c r="CE440" s="96"/>
      <c r="CF440" s="96"/>
      <c r="CG440" s="96"/>
      <c r="CH440" s="96"/>
      <c r="CI440" s="96"/>
      <c r="CJ440" s="96"/>
      <c r="CK440" s="96"/>
      <c r="CL440" s="96"/>
      <c r="CM440" s="96"/>
      <c r="CN440" s="96"/>
      <c r="CO440" s="96"/>
      <c r="CP440" s="96"/>
      <c r="CQ440" s="96"/>
      <c r="CR440" s="96"/>
      <c r="CS440" s="96"/>
      <c r="CT440" s="96"/>
      <c r="CU440" s="96"/>
      <c r="CV440" s="96"/>
      <c r="CW440" s="96"/>
      <c r="CX440" s="96"/>
      <c r="CY440" s="96"/>
      <c r="CZ440" s="96"/>
      <c r="DA440" s="96"/>
      <c r="DB440" s="96"/>
      <c r="DC440" s="96"/>
      <c r="DD440" s="96"/>
      <c r="DE440" s="96"/>
      <c r="DF440" s="96"/>
      <c r="DG440" s="96"/>
      <c r="DH440" s="96"/>
      <c r="DI440" s="96"/>
      <c r="DJ440" s="96"/>
      <c r="DK440" s="96"/>
      <c r="DL440" s="96"/>
      <c r="DM440" s="96"/>
      <c r="DN440" s="96"/>
      <c r="DO440" s="96"/>
      <c r="DP440" s="96"/>
      <c r="DQ440" s="96"/>
      <c r="DR440" s="96"/>
      <c r="DS440" s="96"/>
      <c r="DT440" s="96"/>
      <c r="DU440" s="96"/>
      <c r="DV440" s="96"/>
      <c r="DW440" s="96"/>
      <c r="DX440" s="96"/>
      <c r="DY440" s="96"/>
      <c r="DZ440" s="96"/>
      <c r="EA440" s="96"/>
      <c r="EB440" s="96"/>
      <c r="EC440" s="96"/>
      <c r="ED440" s="96"/>
      <c r="EE440" s="96"/>
      <c r="EF440" s="96"/>
      <c r="EG440" s="96"/>
      <c r="EH440" s="96"/>
      <c r="EI440" s="96"/>
      <c r="EJ440" s="96"/>
      <c r="EK440" s="96"/>
      <c r="EL440" s="96"/>
      <c r="EM440" s="96"/>
      <c r="EN440" s="96"/>
      <c r="EO440" s="96"/>
      <c r="EP440" s="96"/>
      <c r="EQ440" s="96"/>
      <c r="ER440" s="96"/>
      <c r="ES440" s="96"/>
      <c r="ET440" s="96"/>
      <c r="EU440" s="96"/>
      <c r="EV440" s="96"/>
      <c r="EW440" s="96"/>
      <c r="EX440" s="96"/>
      <c r="EY440" s="96"/>
      <c r="EZ440" s="96"/>
      <c r="FA440" s="96"/>
      <c r="FB440" s="96"/>
      <c r="FC440" s="96"/>
      <c r="FD440" s="96"/>
      <c r="FE440" s="96"/>
      <c r="FF440" s="96"/>
    </row>
    <row r="441" spans="1:162" x14ac:dyDescent="0.25">
      <c r="A441" s="95"/>
      <c r="B441" s="98"/>
      <c r="C441" s="97"/>
      <c r="D441" s="97"/>
      <c r="E441" s="97"/>
      <c r="F441" s="97"/>
      <c r="G441" s="97"/>
      <c r="H441" s="97"/>
      <c r="I441" s="97"/>
      <c r="J441" s="97"/>
      <c r="K441" s="97"/>
      <c r="L441" s="97"/>
      <c r="M441" s="97"/>
      <c r="N441" s="98"/>
      <c r="O441" s="98"/>
      <c r="P441" s="97"/>
      <c r="Q441" s="97"/>
      <c r="R441" s="98"/>
      <c r="S441" s="97"/>
      <c r="T441" s="98"/>
      <c r="U441" s="98"/>
      <c r="V441" s="98"/>
      <c r="W441" s="160"/>
      <c r="X441" s="95"/>
      <c r="Y441" s="98"/>
      <c r="Z441" s="163"/>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c r="BE441" s="96"/>
      <c r="BF441" s="96"/>
      <c r="BG441" s="96"/>
      <c r="BH441" s="96"/>
      <c r="BI441" s="96"/>
      <c r="BJ441" s="96"/>
      <c r="BK441" s="96"/>
      <c r="BL441" s="96"/>
      <c r="BM441" s="96"/>
      <c r="BN441" s="96"/>
      <c r="BO441" s="96"/>
      <c r="BP441" s="96"/>
      <c r="BQ441" s="96"/>
      <c r="BR441" s="96"/>
      <c r="BS441" s="96"/>
      <c r="BT441" s="96"/>
      <c r="BU441" s="96"/>
      <c r="BV441" s="96"/>
      <c r="BW441" s="96"/>
      <c r="BX441" s="96"/>
      <c r="BY441" s="96"/>
      <c r="BZ441" s="96"/>
      <c r="CA441" s="96"/>
      <c r="CB441" s="96"/>
      <c r="CC441" s="96"/>
      <c r="CD441" s="96"/>
      <c r="CE441" s="96"/>
      <c r="CF441" s="96"/>
      <c r="CG441" s="96"/>
      <c r="CH441" s="96"/>
      <c r="CI441" s="96"/>
      <c r="CJ441" s="96"/>
      <c r="CK441" s="96"/>
      <c r="CL441" s="96"/>
      <c r="CM441" s="96"/>
      <c r="CN441" s="96"/>
      <c r="CO441" s="96"/>
      <c r="CP441" s="96"/>
      <c r="CQ441" s="96"/>
      <c r="CR441" s="96"/>
      <c r="CS441" s="96"/>
      <c r="CT441" s="96"/>
      <c r="CU441" s="96"/>
      <c r="CV441" s="96"/>
      <c r="CW441" s="96"/>
      <c r="CX441" s="96"/>
      <c r="CY441" s="96"/>
      <c r="CZ441" s="96"/>
      <c r="DA441" s="96"/>
      <c r="DB441" s="96"/>
      <c r="DC441" s="96"/>
      <c r="DD441" s="96"/>
      <c r="DE441" s="96"/>
      <c r="DF441" s="96"/>
      <c r="DG441" s="96"/>
      <c r="DH441" s="96"/>
      <c r="DI441" s="96"/>
      <c r="DJ441" s="96"/>
      <c r="DK441" s="96"/>
      <c r="DL441" s="96"/>
      <c r="DM441" s="96"/>
      <c r="DN441" s="96"/>
      <c r="DO441" s="96"/>
      <c r="DP441" s="96"/>
      <c r="DQ441" s="96"/>
      <c r="DR441" s="96"/>
      <c r="DS441" s="96"/>
      <c r="DT441" s="96"/>
      <c r="DU441" s="96"/>
      <c r="DV441" s="96"/>
      <c r="DW441" s="96"/>
      <c r="DX441" s="96"/>
      <c r="DY441" s="96"/>
      <c r="DZ441" s="96"/>
      <c r="EA441" s="96"/>
      <c r="EB441" s="96"/>
      <c r="EC441" s="96"/>
      <c r="ED441" s="96"/>
      <c r="EE441" s="96"/>
      <c r="EF441" s="96"/>
      <c r="EG441" s="96"/>
      <c r="EH441" s="96"/>
      <c r="EI441" s="96"/>
      <c r="EJ441" s="96"/>
      <c r="EK441" s="96"/>
      <c r="EL441" s="96"/>
      <c r="EM441" s="96"/>
      <c r="EN441" s="96"/>
      <c r="EO441" s="96"/>
      <c r="EP441" s="96"/>
      <c r="EQ441" s="96"/>
      <c r="ER441" s="96"/>
      <c r="ES441" s="96"/>
      <c r="ET441" s="96"/>
      <c r="EU441" s="96"/>
      <c r="EV441" s="96"/>
      <c r="EW441" s="96"/>
      <c r="EX441" s="96"/>
      <c r="EY441" s="96"/>
      <c r="EZ441" s="96"/>
      <c r="FA441" s="96"/>
      <c r="FB441" s="96"/>
      <c r="FC441" s="96"/>
      <c r="FD441" s="96"/>
      <c r="FE441" s="96"/>
      <c r="FF441" s="96"/>
    </row>
    <row r="442" spans="1:162" x14ac:dyDescent="0.25">
      <c r="A442" s="95"/>
      <c r="B442" s="98"/>
      <c r="C442" s="97"/>
      <c r="D442" s="97"/>
      <c r="E442" s="97"/>
      <c r="F442" s="97"/>
      <c r="G442" s="97"/>
      <c r="H442" s="97"/>
      <c r="I442" s="97"/>
      <c r="J442" s="97"/>
      <c r="K442" s="97"/>
      <c r="L442" s="97"/>
      <c r="M442" s="97"/>
      <c r="N442" s="98"/>
      <c r="O442" s="98"/>
      <c r="P442" s="97"/>
      <c r="Q442" s="97"/>
      <c r="R442" s="98"/>
      <c r="S442" s="97"/>
      <c r="T442" s="98"/>
      <c r="U442" s="98"/>
      <c r="V442" s="98"/>
      <c r="W442" s="160"/>
      <c r="X442" s="95"/>
      <c r="Y442" s="98"/>
      <c r="Z442" s="163"/>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96"/>
      <c r="BC442" s="96"/>
      <c r="BD442" s="96"/>
      <c r="BE442" s="96"/>
      <c r="BF442" s="96"/>
      <c r="BG442" s="96"/>
      <c r="BH442" s="96"/>
      <c r="BI442" s="96"/>
      <c r="BJ442" s="96"/>
      <c r="BK442" s="96"/>
      <c r="BL442" s="96"/>
      <c r="BM442" s="96"/>
      <c r="BN442" s="96"/>
      <c r="BO442" s="96"/>
      <c r="BP442" s="96"/>
      <c r="BQ442" s="96"/>
      <c r="BR442" s="96"/>
      <c r="BS442" s="96"/>
      <c r="BT442" s="96"/>
      <c r="BU442" s="96"/>
      <c r="BV442" s="96"/>
      <c r="BW442" s="96"/>
      <c r="BX442" s="96"/>
      <c r="BY442" s="96"/>
      <c r="BZ442" s="96"/>
      <c r="CA442" s="96"/>
      <c r="CB442" s="96"/>
      <c r="CC442" s="96"/>
      <c r="CD442" s="96"/>
      <c r="CE442" s="96"/>
      <c r="CF442" s="96"/>
      <c r="CG442" s="96"/>
      <c r="CH442" s="96"/>
      <c r="CI442" s="96"/>
      <c r="CJ442" s="96"/>
      <c r="CK442" s="96"/>
      <c r="CL442" s="96"/>
      <c r="CM442" s="96"/>
      <c r="CN442" s="96"/>
      <c r="CO442" s="96"/>
      <c r="CP442" s="96"/>
      <c r="CQ442" s="96"/>
      <c r="CR442" s="96"/>
      <c r="CS442" s="96"/>
      <c r="CT442" s="96"/>
      <c r="CU442" s="96"/>
      <c r="CV442" s="96"/>
      <c r="CW442" s="96"/>
      <c r="CX442" s="96"/>
      <c r="CY442" s="96"/>
      <c r="CZ442" s="96"/>
      <c r="DA442" s="96"/>
      <c r="DB442" s="96"/>
      <c r="DC442" s="96"/>
      <c r="DD442" s="96"/>
      <c r="DE442" s="96"/>
      <c r="DF442" s="96"/>
      <c r="DG442" s="96"/>
      <c r="DH442" s="96"/>
      <c r="DI442" s="96"/>
      <c r="DJ442" s="96"/>
      <c r="DK442" s="96"/>
      <c r="DL442" s="96"/>
      <c r="DM442" s="96"/>
      <c r="DN442" s="96"/>
      <c r="DO442" s="96"/>
      <c r="DP442" s="96"/>
      <c r="DQ442" s="96"/>
      <c r="DR442" s="96"/>
      <c r="DS442" s="96"/>
      <c r="DT442" s="96"/>
      <c r="DU442" s="96"/>
      <c r="DV442" s="96"/>
      <c r="DW442" s="96"/>
      <c r="DX442" s="96"/>
      <c r="DY442" s="96"/>
      <c r="DZ442" s="96"/>
      <c r="EA442" s="96"/>
      <c r="EB442" s="96"/>
      <c r="EC442" s="96"/>
      <c r="ED442" s="96"/>
      <c r="EE442" s="96"/>
      <c r="EF442" s="96"/>
      <c r="EG442" s="96"/>
      <c r="EH442" s="96"/>
      <c r="EI442" s="96"/>
      <c r="EJ442" s="96"/>
      <c r="EK442" s="96"/>
      <c r="EL442" s="96"/>
      <c r="EM442" s="96"/>
      <c r="EN442" s="96"/>
      <c r="EO442" s="96"/>
      <c r="EP442" s="96"/>
      <c r="EQ442" s="96"/>
      <c r="ER442" s="96"/>
      <c r="ES442" s="96"/>
      <c r="ET442" s="96"/>
      <c r="EU442" s="96"/>
      <c r="EV442" s="96"/>
      <c r="EW442" s="96"/>
      <c r="EX442" s="96"/>
      <c r="EY442" s="96"/>
      <c r="EZ442" s="96"/>
      <c r="FA442" s="96"/>
      <c r="FB442" s="96"/>
      <c r="FC442" s="96"/>
      <c r="FD442" s="96"/>
      <c r="FE442" s="96"/>
      <c r="FF442" s="96"/>
    </row>
    <row r="443" spans="1:162" x14ac:dyDescent="0.25">
      <c r="A443" s="95"/>
      <c r="B443" s="98"/>
      <c r="C443" s="97"/>
      <c r="D443" s="97"/>
      <c r="E443" s="97"/>
      <c r="F443" s="97"/>
      <c r="G443" s="97"/>
      <c r="H443" s="97"/>
      <c r="I443" s="97"/>
      <c r="J443" s="97"/>
      <c r="K443" s="97"/>
      <c r="L443" s="97"/>
      <c r="M443" s="97"/>
      <c r="N443" s="98"/>
      <c r="O443" s="98"/>
      <c r="P443" s="97"/>
      <c r="Q443" s="97"/>
      <c r="R443" s="98"/>
      <c r="S443" s="97"/>
      <c r="T443" s="98"/>
      <c r="U443" s="98"/>
      <c r="V443" s="98"/>
      <c r="W443" s="160"/>
      <c r="X443" s="95"/>
      <c r="Y443" s="98"/>
      <c r="Z443" s="163"/>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96"/>
      <c r="AZ443" s="96"/>
      <c r="BA443" s="96"/>
      <c r="BB443" s="96"/>
      <c r="BC443" s="96"/>
      <c r="BD443" s="96"/>
      <c r="BE443" s="96"/>
      <c r="BF443" s="96"/>
      <c r="BG443" s="96"/>
      <c r="BH443" s="96"/>
      <c r="BI443" s="96"/>
      <c r="BJ443" s="96"/>
      <c r="BK443" s="96"/>
      <c r="BL443" s="96"/>
      <c r="BM443" s="96"/>
      <c r="BN443" s="96"/>
      <c r="BO443" s="96"/>
      <c r="BP443" s="96"/>
      <c r="BQ443" s="96"/>
      <c r="BR443" s="96"/>
      <c r="BS443" s="96"/>
      <c r="BT443" s="96"/>
      <c r="BU443" s="96"/>
      <c r="BV443" s="96"/>
      <c r="BW443" s="96"/>
      <c r="BX443" s="96"/>
      <c r="BY443" s="96"/>
      <c r="BZ443" s="96"/>
      <c r="CA443" s="96"/>
      <c r="CB443" s="96"/>
      <c r="CC443" s="96"/>
      <c r="CD443" s="96"/>
      <c r="CE443" s="96"/>
      <c r="CF443" s="96"/>
      <c r="CG443" s="96"/>
      <c r="CH443" s="96"/>
      <c r="CI443" s="96"/>
      <c r="CJ443" s="96"/>
      <c r="CK443" s="96"/>
      <c r="CL443" s="96"/>
      <c r="CM443" s="96"/>
      <c r="CN443" s="96"/>
      <c r="CO443" s="96"/>
      <c r="CP443" s="96"/>
      <c r="CQ443" s="96"/>
      <c r="CR443" s="96"/>
      <c r="CS443" s="96"/>
      <c r="CT443" s="96"/>
      <c r="CU443" s="96"/>
      <c r="CV443" s="96"/>
      <c r="CW443" s="96"/>
      <c r="CX443" s="96"/>
      <c r="CY443" s="96"/>
      <c r="CZ443" s="96"/>
      <c r="DA443" s="96"/>
      <c r="DB443" s="96"/>
      <c r="DC443" s="96"/>
      <c r="DD443" s="96"/>
      <c r="DE443" s="96"/>
      <c r="DF443" s="96"/>
      <c r="DG443" s="96"/>
      <c r="DH443" s="96"/>
      <c r="DI443" s="96"/>
      <c r="DJ443" s="96"/>
      <c r="DK443" s="96"/>
      <c r="DL443" s="96"/>
      <c r="DM443" s="96"/>
      <c r="DN443" s="96"/>
      <c r="DO443" s="96"/>
      <c r="DP443" s="96"/>
      <c r="DQ443" s="96"/>
      <c r="DR443" s="96"/>
      <c r="DS443" s="96"/>
      <c r="DT443" s="96"/>
      <c r="DU443" s="96"/>
      <c r="DV443" s="96"/>
      <c r="DW443" s="96"/>
      <c r="DX443" s="96"/>
      <c r="DY443" s="96"/>
      <c r="DZ443" s="96"/>
      <c r="EA443" s="96"/>
      <c r="EB443" s="96"/>
      <c r="EC443" s="96"/>
      <c r="ED443" s="96"/>
      <c r="EE443" s="96"/>
      <c r="EF443" s="96"/>
      <c r="EG443" s="96"/>
      <c r="EH443" s="96"/>
      <c r="EI443" s="96"/>
      <c r="EJ443" s="96"/>
      <c r="EK443" s="96"/>
      <c r="EL443" s="96"/>
      <c r="EM443" s="96"/>
      <c r="EN443" s="96"/>
      <c r="EO443" s="96"/>
      <c r="EP443" s="96"/>
      <c r="EQ443" s="96"/>
      <c r="ER443" s="96"/>
      <c r="ES443" s="96"/>
      <c r="ET443" s="96"/>
      <c r="EU443" s="96"/>
      <c r="EV443" s="96"/>
      <c r="EW443" s="96"/>
      <c r="EX443" s="96"/>
      <c r="EY443" s="96"/>
      <c r="EZ443" s="96"/>
      <c r="FA443" s="96"/>
      <c r="FB443" s="96"/>
      <c r="FC443" s="96"/>
      <c r="FD443" s="96"/>
      <c r="FE443" s="96"/>
      <c r="FF443" s="96"/>
    </row>
    <row r="444" spans="1:162" x14ac:dyDescent="0.25">
      <c r="A444" s="95"/>
      <c r="B444" s="98"/>
      <c r="C444" s="97"/>
      <c r="D444" s="97"/>
      <c r="E444" s="97"/>
      <c r="F444" s="97"/>
      <c r="G444" s="97"/>
      <c r="H444" s="97"/>
      <c r="I444" s="97"/>
      <c r="J444" s="97"/>
      <c r="K444" s="97"/>
      <c r="L444" s="97"/>
      <c r="M444" s="97"/>
      <c r="N444" s="98"/>
      <c r="O444" s="98"/>
      <c r="P444" s="97"/>
      <c r="Q444" s="97"/>
      <c r="R444" s="98"/>
      <c r="S444" s="97"/>
      <c r="T444" s="98"/>
      <c r="U444" s="98"/>
      <c r="V444" s="98"/>
      <c r="W444" s="160"/>
      <c r="X444" s="95"/>
      <c r="Y444" s="98"/>
      <c r="Z444" s="163"/>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96"/>
      <c r="BC444" s="96"/>
      <c r="BD444" s="96"/>
      <c r="BE444" s="96"/>
      <c r="BF444" s="96"/>
      <c r="BG444" s="96"/>
      <c r="BH444" s="96"/>
      <c r="BI444" s="96"/>
      <c r="BJ444" s="96"/>
      <c r="BK444" s="96"/>
      <c r="BL444" s="96"/>
      <c r="BM444" s="96"/>
      <c r="BN444" s="96"/>
      <c r="BO444" s="96"/>
      <c r="BP444" s="96"/>
      <c r="BQ444" s="96"/>
      <c r="BR444" s="96"/>
      <c r="BS444" s="96"/>
      <c r="BT444" s="96"/>
      <c r="BU444" s="96"/>
      <c r="BV444" s="96"/>
      <c r="BW444" s="96"/>
      <c r="BX444" s="96"/>
      <c r="BY444" s="96"/>
      <c r="BZ444" s="96"/>
      <c r="CA444" s="96"/>
      <c r="CB444" s="96"/>
      <c r="CC444" s="96"/>
      <c r="CD444" s="96"/>
      <c r="CE444" s="96"/>
      <c r="CF444" s="96"/>
      <c r="CG444" s="96"/>
      <c r="CH444" s="96"/>
      <c r="CI444" s="96"/>
      <c r="CJ444" s="96"/>
      <c r="CK444" s="96"/>
      <c r="CL444" s="96"/>
      <c r="CM444" s="96"/>
      <c r="CN444" s="96"/>
      <c r="CO444" s="96"/>
      <c r="CP444" s="96"/>
      <c r="CQ444" s="96"/>
      <c r="CR444" s="96"/>
      <c r="CS444" s="96"/>
      <c r="CT444" s="96"/>
      <c r="CU444" s="96"/>
      <c r="CV444" s="96"/>
      <c r="CW444" s="96"/>
      <c r="CX444" s="96"/>
      <c r="CY444" s="96"/>
      <c r="CZ444" s="96"/>
      <c r="DA444" s="96"/>
      <c r="DB444" s="96"/>
      <c r="DC444" s="96"/>
      <c r="DD444" s="96"/>
      <c r="DE444" s="96"/>
      <c r="DF444" s="96"/>
      <c r="DG444" s="96"/>
      <c r="DH444" s="96"/>
      <c r="DI444" s="96"/>
      <c r="DJ444" s="96"/>
      <c r="DK444" s="96"/>
      <c r="DL444" s="96"/>
      <c r="DM444" s="96"/>
      <c r="DN444" s="96"/>
      <c r="DO444" s="96"/>
      <c r="DP444" s="96"/>
      <c r="DQ444" s="96"/>
      <c r="DR444" s="96"/>
      <c r="DS444" s="96"/>
      <c r="DT444" s="96"/>
      <c r="DU444" s="96"/>
      <c r="DV444" s="96"/>
      <c r="DW444" s="96"/>
      <c r="DX444" s="96"/>
      <c r="DY444" s="96"/>
      <c r="DZ444" s="96"/>
      <c r="EA444" s="96"/>
      <c r="EB444" s="96"/>
      <c r="EC444" s="96"/>
      <c r="ED444" s="96"/>
      <c r="EE444" s="96"/>
      <c r="EF444" s="96"/>
      <c r="EG444" s="96"/>
      <c r="EH444" s="96"/>
      <c r="EI444" s="96"/>
      <c r="EJ444" s="96"/>
      <c r="EK444" s="96"/>
      <c r="EL444" s="96"/>
      <c r="EM444" s="96"/>
      <c r="EN444" s="96"/>
      <c r="EO444" s="96"/>
      <c r="EP444" s="96"/>
      <c r="EQ444" s="96"/>
      <c r="ER444" s="96"/>
      <c r="ES444" s="96"/>
      <c r="ET444" s="96"/>
      <c r="EU444" s="96"/>
      <c r="EV444" s="96"/>
      <c r="EW444" s="96"/>
      <c r="EX444" s="96"/>
      <c r="EY444" s="96"/>
      <c r="EZ444" s="96"/>
      <c r="FA444" s="96"/>
      <c r="FB444" s="96"/>
      <c r="FC444" s="96"/>
      <c r="FD444" s="96"/>
      <c r="FE444" s="96"/>
      <c r="FF444" s="96"/>
    </row>
    <row r="445" spans="1:162" x14ac:dyDescent="0.25">
      <c r="A445" s="95"/>
      <c r="B445" s="98"/>
      <c r="C445" s="97"/>
      <c r="D445" s="97"/>
      <c r="E445" s="97"/>
      <c r="F445" s="97"/>
      <c r="G445" s="97"/>
      <c r="H445" s="97"/>
      <c r="I445" s="97"/>
      <c r="J445" s="97"/>
      <c r="K445" s="97"/>
      <c r="L445" s="97"/>
      <c r="M445" s="97"/>
      <c r="N445" s="98"/>
      <c r="O445" s="98"/>
      <c r="P445" s="97"/>
      <c r="Q445" s="97"/>
      <c r="R445" s="98"/>
      <c r="S445" s="97"/>
      <c r="T445" s="98"/>
      <c r="U445" s="98"/>
      <c r="V445" s="98"/>
      <c r="W445" s="160"/>
      <c r="X445" s="95"/>
      <c r="Y445" s="98"/>
      <c r="Z445" s="163"/>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96"/>
      <c r="BC445" s="96"/>
      <c r="BD445" s="96"/>
      <c r="BE445" s="96"/>
      <c r="BF445" s="96"/>
      <c r="BG445" s="96"/>
      <c r="BH445" s="96"/>
      <c r="BI445" s="96"/>
      <c r="BJ445" s="96"/>
      <c r="BK445" s="96"/>
      <c r="BL445" s="96"/>
      <c r="BM445" s="96"/>
      <c r="BN445" s="96"/>
      <c r="BO445" s="96"/>
      <c r="BP445" s="96"/>
      <c r="BQ445" s="96"/>
      <c r="BR445" s="96"/>
      <c r="BS445" s="96"/>
      <c r="BT445" s="96"/>
      <c r="BU445" s="96"/>
      <c r="BV445" s="96"/>
      <c r="BW445" s="96"/>
      <c r="BX445" s="96"/>
      <c r="BY445" s="96"/>
      <c r="BZ445" s="96"/>
      <c r="CA445" s="96"/>
      <c r="CB445" s="96"/>
      <c r="CC445" s="96"/>
      <c r="CD445" s="96"/>
      <c r="CE445" s="96"/>
      <c r="CF445" s="96"/>
      <c r="CG445" s="96"/>
      <c r="CH445" s="96"/>
      <c r="CI445" s="96"/>
      <c r="CJ445" s="96"/>
      <c r="CK445" s="96"/>
      <c r="CL445" s="96"/>
      <c r="CM445" s="96"/>
      <c r="CN445" s="96"/>
      <c r="CO445" s="96"/>
      <c r="CP445" s="96"/>
      <c r="CQ445" s="96"/>
      <c r="CR445" s="96"/>
      <c r="CS445" s="96"/>
      <c r="CT445" s="96"/>
      <c r="CU445" s="96"/>
      <c r="CV445" s="96"/>
      <c r="CW445" s="96"/>
      <c r="CX445" s="96"/>
      <c r="CY445" s="96"/>
      <c r="CZ445" s="96"/>
      <c r="DA445" s="96"/>
      <c r="DB445" s="96"/>
      <c r="DC445" s="96"/>
      <c r="DD445" s="96"/>
      <c r="DE445" s="96"/>
      <c r="DF445" s="96"/>
      <c r="DG445" s="96"/>
      <c r="DH445" s="96"/>
      <c r="DI445" s="96"/>
      <c r="DJ445" s="96"/>
      <c r="DK445" s="96"/>
      <c r="DL445" s="96"/>
      <c r="DM445" s="96"/>
      <c r="DN445" s="96"/>
      <c r="DO445" s="96"/>
      <c r="DP445" s="96"/>
      <c r="DQ445" s="96"/>
      <c r="DR445" s="96"/>
      <c r="DS445" s="96"/>
      <c r="DT445" s="96"/>
      <c r="DU445" s="96"/>
      <c r="DV445" s="96"/>
      <c r="DW445" s="96"/>
      <c r="DX445" s="96"/>
      <c r="DY445" s="96"/>
      <c r="DZ445" s="96"/>
      <c r="EA445" s="96"/>
      <c r="EB445" s="96"/>
      <c r="EC445" s="96"/>
      <c r="ED445" s="96"/>
      <c r="EE445" s="96"/>
      <c r="EF445" s="96"/>
      <c r="EG445" s="96"/>
      <c r="EH445" s="96"/>
      <c r="EI445" s="96"/>
      <c r="EJ445" s="96"/>
      <c r="EK445" s="96"/>
      <c r="EL445" s="96"/>
      <c r="EM445" s="96"/>
      <c r="EN445" s="96"/>
      <c r="EO445" s="96"/>
      <c r="EP445" s="96"/>
      <c r="EQ445" s="96"/>
      <c r="ER445" s="96"/>
      <c r="ES445" s="96"/>
      <c r="ET445" s="96"/>
      <c r="EU445" s="96"/>
      <c r="EV445" s="96"/>
      <c r="EW445" s="96"/>
      <c r="EX445" s="96"/>
      <c r="EY445" s="96"/>
      <c r="EZ445" s="96"/>
      <c r="FA445" s="96"/>
      <c r="FB445" s="96"/>
      <c r="FC445" s="96"/>
      <c r="FD445" s="96"/>
      <c r="FE445" s="96"/>
      <c r="FF445" s="96"/>
    </row>
    <row r="446" spans="1:162" x14ac:dyDescent="0.25">
      <c r="A446" s="95"/>
      <c r="B446" s="98"/>
      <c r="C446" s="97"/>
      <c r="D446" s="97"/>
      <c r="E446" s="97"/>
      <c r="F446" s="97"/>
      <c r="G446" s="97"/>
      <c r="H446" s="97"/>
      <c r="I446" s="97"/>
      <c r="J446" s="97"/>
      <c r="K446" s="97"/>
      <c r="L446" s="97"/>
      <c r="M446" s="97"/>
      <c r="N446" s="98"/>
      <c r="O446" s="98"/>
      <c r="P446" s="97"/>
      <c r="Q446" s="97"/>
      <c r="R446" s="98"/>
      <c r="S446" s="97"/>
      <c r="T446" s="98"/>
      <c r="U446" s="98"/>
      <c r="V446" s="98"/>
      <c r="W446" s="160"/>
      <c r="X446" s="95"/>
      <c r="Y446" s="98"/>
      <c r="Z446" s="163"/>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96"/>
      <c r="BG446" s="96"/>
      <c r="BH446" s="96"/>
      <c r="BI446" s="96"/>
      <c r="BJ446" s="96"/>
      <c r="BK446" s="96"/>
      <c r="BL446" s="96"/>
      <c r="BM446" s="96"/>
      <c r="BN446" s="96"/>
      <c r="BO446" s="96"/>
      <c r="BP446" s="96"/>
      <c r="BQ446" s="96"/>
      <c r="BR446" s="96"/>
      <c r="BS446" s="96"/>
      <c r="BT446" s="96"/>
      <c r="BU446" s="96"/>
      <c r="BV446" s="96"/>
      <c r="BW446" s="96"/>
      <c r="BX446" s="96"/>
      <c r="BY446" s="96"/>
      <c r="BZ446" s="96"/>
      <c r="CA446" s="96"/>
      <c r="CB446" s="96"/>
      <c r="CC446" s="96"/>
      <c r="CD446" s="96"/>
      <c r="CE446" s="96"/>
      <c r="CF446" s="96"/>
      <c r="CG446" s="96"/>
      <c r="CH446" s="96"/>
      <c r="CI446" s="96"/>
      <c r="CJ446" s="96"/>
      <c r="CK446" s="96"/>
      <c r="CL446" s="96"/>
      <c r="CM446" s="96"/>
      <c r="CN446" s="96"/>
      <c r="CO446" s="96"/>
      <c r="CP446" s="96"/>
      <c r="CQ446" s="96"/>
      <c r="CR446" s="96"/>
      <c r="CS446" s="96"/>
      <c r="CT446" s="96"/>
      <c r="CU446" s="96"/>
      <c r="CV446" s="96"/>
      <c r="CW446" s="96"/>
      <c r="CX446" s="96"/>
      <c r="CY446" s="96"/>
      <c r="CZ446" s="96"/>
      <c r="DA446" s="96"/>
      <c r="DB446" s="96"/>
      <c r="DC446" s="96"/>
      <c r="DD446" s="96"/>
      <c r="DE446" s="96"/>
      <c r="DF446" s="96"/>
      <c r="DG446" s="96"/>
      <c r="DH446" s="96"/>
      <c r="DI446" s="96"/>
      <c r="DJ446" s="96"/>
      <c r="DK446" s="96"/>
      <c r="DL446" s="96"/>
      <c r="DM446" s="96"/>
      <c r="DN446" s="96"/>
      <c r="DO446" s="96"/>
      <c r="DP446" s="96"/>
      <c r="DQ446" s="96"/>
      <c r="DR446" s="96"/>
      <c r="DS446" s="96"/>
      <c r="DT446" s="96"/>
      <c r="DU446" s="96"/>
      <c r="DV446" s="96"/>
      <c r="DW446" s="96"/>
      <c r="DX446" s="96"/>
      <c r="DY446" s="96"/>
      <c r="DZ446" s="96"/>
      <c r="EA446" s="96"/>
      <c r="EB446" s="96"/>
      <c r="EC446" s="96"/>
      <c r="ED446" s="96"/>
      <c r="EE446" s="96"/>
      <c r="EF446" s="96"/>
      <c r="EG446" s="96"/>
      <c r="EH446" s="96"/>
      <c r="EI446" s="96"/>
      <c r="EJ446" s="96"/>
      <c r="EK446" s="96"/>
      <c r="EL446" s="96"/>
      <c r="EM446" s="96"/>
      <c r="EN446" s="96"/>
      <c r="EO446" s="96"/>
      <c r="EP446" s="96"/>
      <c r="EQ446" s="96"/>
      <c r="ER446" s="96"/>
      <c r="ES446" s="96"/>
      <c r="ET446" s="96"/>
      <c r="EU446" s="96"/>
      <c r="EV446" s="96"/>
      <c r="EW446" s="96"/>
      <c r="EX446" s="96"/>
      <c r="EY446" s="96"/>
      <c r="EZ446" s="96"/>
      <c r="FA446" s="96"/>
      <c r="FB446" s="96"/>
      <c r="FC446" s="96"/>
      <c r="FD446" s="96"/>
      <c r="FE446" s="96"/>
      <c r="FF446" s="96"/>
    </row>
    <row r="447" spans="1:162" x14ac:dyDescent="0.25">
      <c r="A447" s="95"/>
      <c r="B447" s="98"/>
      <c r="C447" s="97"/>
      <c r="D447" s="97"/>
      <c r="E447" s="97"/>
      <c r="F447" s="97"/>
      <c r="G447" s="97"/>
      <c r="H447" s="97"/>
      <c r="I447" s="97"/>
      <c r="J447" s="97"/>
      <c r="K447" s="97"/>
      <c r="L447" s="97"/>
      <c r="M447" s="97"/>
      <c r="N447" s="98"/>
      <c r="O447" s="98"/>
      <c r="P447" s="97"/>
      <c r="Q447" s="97"/>
      <c r="R447" s="98"/>
      <c r="S447" s="97"/>
      <c r="T447" s="98"/>
      <c r="U447" s="98"/>
      <c r="V447" s="98"/>
      <c r="W447" s="160"/>
      <c r="X447" s="95"/>
      <c r="Y447" s="98"/>
      <c r="Z447" s="163"/>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c r="BM447" s="96"/>
      <c r="BN447" s="96"/>
      <c r="BO447" s="96"/>
      <c r="BP447" s="96"/>
      <c r="BQ447" s="96"/>
      <c r="BR447" s="96"/>
      <c r="BS447" s="96"/>
      <c r="BT447" s="96"/>
      <c r="BU447" s="96"/>
      <c r="BV447" s="96"/>
      <c r="BW447" s="96"/>
      <c r="BX447" s="96"/>
      <c r="BY447" s="96"/>
      <c r="BZ447" s="96"/>
      <c r="CA447" s="96"/>
      <c r="CB447" s="96"/>
      <c r="CC447" s="96"/>
      <c r="CD447" s="96"/>
      <c r="CE447" s="96"/>
      <c r="CF447" s="96"/>
      <c r="CG447" s="96"/>
      <c r="CH447" s="96"/>
      <c r="CI447" s="96"/>
      <c r="CJ447" s="96"/>
      <c r="CK447" s="96"/>
      <c r="CL447" s="96"/>
      <c r="CM447" s="96"/>
      <c r="CN447" s="96"/>
      <c r="CO447" s="96"/>
      <c r="CP447" s="96"/>
      <c r="CQ447" s="96"/>
      <c r="CR447" s="96"/>
      <c r="CS447" s="96"/>
      <c r="CT447" s="96"/>
      <c r="CU447" s="96"/>
      <c r="CV447" s="96"/>
      <c r="CW447" s="96"/>
      <c r="CX447" s="96"/>
      <c r="CY447" s="96"/>
      <c r="CZ447" s="96"/>
      <c r="DA447" s="96"/>
      <c r="DB447" s="96"/>
      <c r="DC447" s="96"/>
      <c r="DD447" s="96"/>
      <c r="DE447" s="96"/>
      <c r="DF447" s="96"/>
      <c r="DG447" s="96"/>
      <c r="DH447" s="96"/>
      <c r="DI447" s="96"/>
      <c r="DJ447" s="96"/>
      <c r="DK447" s="96"/>
      <c r="DL447" s="96"/>
      <c r="DM447" s="96"/>
      <c r="DN447" s="96"/>
      <c r="DO447" s="96"/>
      <c r="DP447" s="96"/>
      <c r="DQ447" s="96"/>
      <c r="DR447" s="96"/>
      <c r="DS447" s="96"/>
      <c r="DT447" s="96"/>
      <c r="DU447" s="96"/>
      <c r="DV447" s="96"/>
      <c r="DW447" s="96"/>
      <c r="DX447" s="96"/>
      <c r="DY447" s="96"/>
      <c r="DZ447" s="96"/>
      <c r="EA447" s="96"/>
      <c r="EB447" s="96"/>
      <c r="EC447" s="96"/>
      <c r="ED447" s="96"/>
      <c r="EE447" s="96"/>
      <c r="EF447" s="96"/>
      <c r="EG447" s="96"/>
      <c r="EH447" s="96"/>
      <c r="EI447" s="96"/>
      <c r="EJ447" s="96"/>
      <c r="EK447" s="96"/>
      <c r="EL447" s="96"/>
      <c r="EM447" s="96"/>
      <c r="EN447" s="96"/>
      <c r="EO447" s="96"/>
      <c r="EP447" s="96"/>
      <c r="EQ447" s="96"/>
      <c r="ER447" s="96"/>
      <c r="ES447" s="96"/>
      <c r="ET447" s="96"/>
      <c r="EU447" s="96"/>
      <c r="EV447" s="96"/>
      <c r="EW447" s="96"/>
      <c r="EX447" s="96"/>
      <c r="EY447" s="96"/>
      <c r="EZ447" s="96"/>
      <c r="FA447" s="96"/>
      <c r="FB447" s="96"/>
      <c r="FC447" s="96"/>
      <c r="FD447" s="96"/>
      <c r="FE447" s="96"/>
      <c r="FF447" s="96"/>
    </row>
    <row r="448" spans="1:162" x14ac:dyDescent="0.25">
      <c r="A448" s="95"/>
      <c r="B448" s="98"/>
      <c r="C448" s="97"/>
      <c r="D448" s="97"/>
      <c r="E448" s="97"/>
      <c r="F448" s="97"/>
      <c r="G448" s="97"/>
      <c r="H448" s="97"/>
      <c r="I448" s="97"/>
      <c r="J448" s="97"/>
      <c r="K448" s="97"/>
      <c r="L448" s="97"/>
      <c r="M448" s="97"/>
      <c r="N448" s="98"/>
      <c r="O448" s="98"/>
      <c r="P448" s="97"/>
      <c r="Q448" s="97"/>
      <c r="R448" s="98"/>
      <c r="S448" s="97"/>
      <c r="T448" s="98"/>
      <c r="U448" s="98"/>
      <c r="V448" s="98"/>
      <c r="W448" s="160"/>
      <c r="X448" s="95"/>
      <c r="Y448" s="98"/>
      <c r="Z448" s="163"/>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c r="BM448" s="96"/>
      <c r="BN448" s="96"/>
      <c r="BO448" s="96"/>
      <c r="BP448" s="96"/>
      <c r="BQ448" s="96"/>
      <c r="BR448" s="96"/>
      <c r="BS448" s="96"/>
      <c r="BT448" s="96"/>
      <c r="BU448" s="96"/>
      <c r="BV448" s="96"/>
      <c r="BW448" s="96"/>
      <c r="BX448" s="96"/>
      <c r="BY448" s="96"/>
      <c r="BZ448" s="96"/>
      <c r="CA448" s="96"/>
      <c r="CB448" s="96"/>
      <c r="CC448" s="96"/>
      <c r="CD448" s="96"/>
      <c r="CE448" s="96"/>
      <c r="CF448" s="96"/>
      <c r="CG448" s="96"/>
      <c r="CH448" s="96"/>
      <c r="CI448" s="96"/>
      <c r="CJ448" s="96"/>
      <c r="CK448" s="96"/>
      <c r="CL448" s="96"/>
      <c r="CM448" s="96"/>
      <c r="CN448" s="96"/>
      <c r="CO448" s="96"/>
      <c r="CP448" s="96"/>
      <c r="CQ448" s="96"/>
      <c r="CR448" s="96"/>
      <c r="CS448" s="96"/>
      <c r="CT448" s="96"/>
      <c r="CU448" s="96"/>
      <c r="CV448" s="96"/>
      <c r="CW448" s="96"/>
      <c r="CX448" s="96"/>
      <c r="CY448" s="96"/>
      <c r="CZ448" s="96"/>
      <c r="DA448" s="96"/>
      <c r="DB448" s="96"/>
      <c r="DC448" s="96"/>
      <c r="DD448" s="96"/>
      <c r="DE448" s="96"/>
      <c r="DF448" s="96"/>
      <c r="DG448" s="96"/>
      <c r="DH448" s="96"/>
      <c r="DI448" s="96"/>
      <c r="DJ448" s="96"/>
      <c r="DK448" s="96"/>
      <c r="DL448" s="96"/>
      <c r="DM448" s="96"/>
      <c r="DN448" s="96"/>
      <c r="DO448" s="96"/>
      <c r="DP448" s="96"/>
      <c r="DQ448" s="96"/>
      <c r="DR448" s="96"/>
      <c r="DS448" s="96"/>
      <c r="DT448" s="96"/>
      <c r="DU448" s="96"/>
      <c r="DV448" s="96"/>
      <c r="DW448" s="96"/>
      <c r="DX448" s="96"/>
      <c r="DY448" s="96"/>
      <c r="DZ448" s="96"/>
      <c r="EA448" s="96"/>
      <c r="EB448" s="96"/>
      <c r="EC448" s="96"/>
      <c r="ED448" s="96"/>
      <c r="EE448" s="96"/>
      <c r="EF448" s="96"/>
      <c r="EG448" s="96"/>
      <c r="EH448" s="96"/>
      <c r="EI448" s="96"/>
      <c r="EJ448" s="96"/>
      <c r="EK448" s="96"/>
      <c r="EL448" s="96"/>
      <c r="EM448" s="96"/>
      <c r="EN448" s="96"/>
      <c r="EO448" s="96"/>
      <c r="EP448" s="96"/>
      <c r="EQ448" s="96"/>
      <c r="ER448" s="96"/>
      <c r="ES448" s="96"/>
      <c r="ET448" s="96"/>
      <c r="EU448" s="96"/>
      <c r="EV448" s="96"/>
      <c r="EW448" s="96"/>
      <c r="EX448" s="96"/>
      <c r="EY448" s="96"/>
      <c r="EZ448" s="96"/>
      <c r="FA448" s="96"/>
      <c r="FB448" s="96"/>
      <c r="FC448" s="96"/>
      <c r="FD448" s="96"/>
      <c r="FE448" s="96"/>
      <c r="FF448" s="96"/>
    </row>
    <row r="449" spans="1:162" x14ac:dyDescent="0.25">
      <c r="A449" s="95"/>
      <c r="B449" s="98"/>
      <c r="C449" s="97"/>
      <c r="D449" s="97"/>
      <c r="E449" s="97"/>
      <c r="F449" s="97"/>
      <c r="G449" s="97"/>
      <c r="H449" s="97"/>
      <c r="I449" s="97"/>
      <c r="J449" s="97"/>
      <c r="K449" s="97"/>
      <c r="L449" s="97"/>
      <c r="M449" s="97"/>
      <c r="N449" s="98"/>
      <c r="O449" s="98"/>
      <c r="P449" s="97"/>
      <c r="Q449" s="97"/>
      <c r="R449" s="98"/>
      <c r="S449" s="97"/>
      <c r="T449" s="98"/>
      <c r="U449" s="98"/>
      <c r="V449" s="98"/>
      <c r="W449" s="160"/>
      <c r="X449" s="95"/>
      <c r="Y449" s="98"/>
      <c r="Z449" s="163"/>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6"/>
      <c r="BM449" s="96"/>
      <c r="BN449" s="96"/>
      <c r="BO449" s="96"/>
      <c r="BP449" s="96"/>
      <c r="BQ449" s="96"/>
      <c r="BR449" s="96"/>
      <c r="BS449" s="96"/>
      <c r="BT449" s="96"/>
      <c r="BU449" s="96"/>
      <c r="BV449" s="96"/>
      <c r="BW449" s="96"/>
      <c r="BX449" s="96"/>
      <c r="BY449" s="96"/>
      <c r="BZ449" s="96"/>
      <c r="CA449" s="96"/>
      <c r="CB449" s="96"/>
      <c r="CC449" s="96"/>
      <c r="CD449" s="96"/>
      <c r="CE449" s="96"/>
      <c r="CF449" s="96"/>
      <c r="CG449" s="96"/>
      <c r="CH449" s="96"/>
      <c r="CI449" s="96"/>
      <c r="CJ449" s="96"/>
      <c r="CK449" s="96"/>
      <c r="CL449" s="96"/>
      <c r="CM449" s="96"/>
      <c r="CN449" s="96"/>
      <c r="CO449" s="96"/>
      <c r="CP449" s="96"/>
      <c r="CQ449" s="96"/>
      <c r="CR449" s="96"/>
      <c r="CS449" s="96"/>
      <c r="CT449" s="96"/>
      <c r="CU449" s="96"/>
      <c r="CV449" s="96"/>
      <c r="CW449" s="96"/>
      <c r="CX449" s="96"/>
      <c r="CY449" s="96"/>
      <c r="CZ449" s="96"/>
      <c r="DA449" s="96"/>
      <c r="DB449" s="96"/>
      <c r="DC449" s="96"/>
      <c r="DD449" s="96"/>
      <c r="DE449" s="96"/>
      <c r="DF449" s="96"/>
      <c r="DG449" s="96"/>
      <c r="DH449" s="96"/>
      <c r="DI449" s="96"/>
      <c r="DJ449" s="96"/>
      <c r="DK449" s="96"/>
      <c r="DL449" s="96"/>
      <c r="DM449" s="96"/>
      <c r="DN449" s="96"/>
      <c r="DO449" s="96"/>
      <c r="DP449" s="96"/>
      <c r="DQ449" s="96"/>
      <c r="DR449" s="96"/>
      <c r="DS449" s="96"/>
      <c r="DT449" s="96"/>
      <c r="DU449" s="96"/>
      <c r="DV449" s="96"/>
      <c r="DW449" s="96"/>
      <c r="DX449" s="96"/>
      <c r="DY449" s="96"/>
      <c r="DZ449" s="96"/>
      <c r="EA449" s="96"/>
      <c r="EB449" s="96"/>
      <c r="EC449" s="96"/>
      <c r="ED449" s="96"/>
      <c r="EE449" s="96"/>
      <c r="EF449" s="96"/>
      <c r="EG449" s="96"/>
      <c r="EH449" s="96"/>
      <c r="EI449" s="96"/>
      <c r="EJ449" s="96"/>
      <c r="EK449" s="96"/>
      <c r="EL449" s="96"/>
      <c r="EM449" s="96"/>
      <c r="EN449" s="96"/>
      <c r="EO449" s="96"/>
      <c r="EP449" s="96"/>
      <c r="EQ449" s="96"/>
      <c r="ER449" s="96"/>
      <c r="ES449" s="96"/>
      <c r="ET449" s="96"/>
      <c r="EU449" s="96"/>
      <c r="EV449" s="96"/>
      <c r="EW449" s="96"/>
      <c r="EX449" s="96"/>
      <c r="EY449" s="96"/>
      <c r="EZ449" s="96"/>
      <c r="FA449" s="96"/>
      <c r="FB449" s="96"/>
      <c r="FC449" s="96"/>
      <c r="FD449" s="96"/>
      <c r="FE449" s="96"/>
      <c r="FF449" s="96"/>
    </row>
    <row r="450" spans="1:162" x14ac:dyDescent="0.25">
      <c r="A450" s="95"/>
      <c r="B450" s="98"/>
      <c r="C450" s="97"/>
      <c r="D450" s="97"/>
      <c r="E450" s="97"/>
      <c r="F450" s="97"/>
      <c r="G450" s="97"/>
      <c r="H450" s="97"/>
      <c r="I450" s="97"/>
      <c r="J450" s="97"/>
      <c r="K450" s="97"/>
      <c r="L450" s="97"/>
      <c r="M450" s="97"/>
      <c r="N450" s="98"/>
      <c r="O450" s="98"/>
      <c r="P450" s="97"/>
      <c r="Q450" s="97"/>
      <c r="R450" s="98"/>
      <c r="S450" s="97"/>
      <c r="T450" s="98"/>
      <c r="U450" s="98"/>
      <c r="V450" s="98"/>
      <c r="W450" s="160"/>
      <c r="X450" s="95"/>
      <c r="Y450" s="98"/>
      <c r="Z450" s="163"/>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6"/>
      <c r="BM450" s="96"/>
      <c r="BN450" s="96"/>
      <c r="BO450" s="96"/>
      <c r="BP450" s="96"/>
      <c r="BQ450" s="96"/>
      <c r="BR450" s="96"/>
      <c r="BS450" s="96"/>
      <c r="BT450" s="96"/>
      <c r="BU450" s="96"/>
      <c r="BV450" s="96"/>
      <c r="BW450" s="96"/>
      <c r="BX450" s="96"/>
      <c r="BY450" s="96"/>
      <c r="BZ450" s="96"/>
      <c r="CA450" s="96"/>
      <c r="CB450" s="96"/>
      <c r="CC450" s="96"/>
      <c r="CD450" s="96"/>
      <c r="CE450" s="96"/>
      <c r="CF450" s="96"/>
      <c r="CG450" s="96"/>
      <c r="CH450" s="96"/>
      <c r="CI450" s="96"/>
      <c r="CJ450" s="96"/>
      <c r="CK450" s="96"/>
      <c r="CL450" s="96"/>
      <c r="CM450" s="96"/>
      <c r="CN450" s="96"/>
      <c r="CO450" s="96"/>
      <c r="CP450" s="96"/>
      <c r="CQ450" s="96"/>
      <c r="CR450" s="96"/>
      <c r="CS450" s="96"/>
      <c r="CT450" s="96"/>
      <c r="CU450" s="96"/>
      <c r="CV450" s="96"/>
      <c r="CW450" s="96"/>
      <c r="CX450" s="96"/>
      <c r="CY450" s="96"/>
      <c r="CZ450" s="96"/>
      <c r="DA450" s="96"/>
      <c r="DB450" s="96"/>
      <c r="DC450" s="96"/>
      <c r="DD450" s="96"/>
      <c r="DE450" s="96"/>
      <c r="DF450" s="96"/>
      <c r="DG450" s="96"/>
      <c r="DH450" s="96"/>
      <c r="DI450" s="96"/>
      <c r="DJ450" s="96"/>
      <c r="DK450" s="96"/>
      <c r="DL450" s="96"/>
      <c r="DM450" s="96"/>
      <c r="DN450" s="96"/>
      <c r="DO450" s="96"/>
      <c r="DP450" s="96"/>
      <c r="DQ450" s="96"/>
      <c r="DR450" s="96"/>
      <c r="DS450" s="96"/>
      <c r="DT450" s="96"/>
      <c r="DU450" s="96"/>
      <c r="DV450" s="96"/>
      <c r="DW450" s="96"/>
      <c r="DX450" s="96"/>
      <c r="DY450" s="96"/>
      <c r="DZ450" s="96"/>
      <c r="EA450" s="96"/>
      <c r="EB450" s="96"/>
      <c r="EC450" s="96"/>
      <c r="ED450" s="96"/>
      <c r="EE450" s="96"/>
      <c r="EF450" s="96"/>
      <c r="EG450" s="96"/>
      <c r="EH450" s="96"/>
      <c r="EI450" s="96"/>
      <c r="EJ450" s="96"/>
      <c r="EK450" s="96"/>
      <c r="EL450" s="96"/>
      <c r="EM450" s="96"/>
      <c r="EN450" s="96"/>
      <c r="EO450" s="96"/>
      <c r="EP450" s="96"/>
      <c r="EQ450" s="96"/>
      <c r="ER450" s="96"/>
      <c r="ES450" s="96"/>
      <c r="ET450" s="96"/>
      <c r="EU450" s="96"/>
      <c r="EV450" s="96"/>
      <c r="EW450" s="96"/>
      <c r="EX450" s="96"/>
      <c r="EY450" s="96"/>
      <c r="EZ450" s="96"/>
      <c r="FA450" s="96"/>
      <c r="FB450" s="96"/>
      <c r="FC450" s="96"/>
      <c r="FD450" s="96"/>
      <c r="FE450" s="96"/>
      <c r="FF450" s="96"/>
    </row>
    <row r="451" spans="1:162" x14ac:dyDescent="0.25">
      <c r="A451" s="95"/>
      <c r="B451" s="98"/>
      <c r="C451" s="97"/>
      <c r="D451" s="97"/>
      <c r="E451" s="97"/>
      <c r="F451" s="97"/>
      <c r="G451" s="97"/>
      <c r="H451" s="97"/>
      <c r="I451" s="97"/>
      <c r="J451" s="97"/>
      <c r="K451" s="97"/>
      <c r="L451" s="97"/>
      <c r="M451" s="97"/>
      <c r="N451" s="98"/>
      <c r="O451" s="98"/>
      <c r="P451" s="97"/>
      <c r="Q451" s="97"/>
      <c r="R451" s="98"/>
      <c r="S451" s="97"/>
      <c r="T451" s="98"/>
      <c r="U451" s="98"/>
      <c r="V451" s="98"/>
      <c r="W451" s="160"/>
      <c r="X451" s="95"/>
      <c r="Y451" s="98"/>
      <c r="Z451" s="163"/>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96"/>
      <c r="BC451" s="96"/>
      <c r="BD451" s="96"/>
      <c r="BE451" s="96"/>
      <c r="BF451" s="96"/>
      <c r="BG451" s="96"/>
      <c r="BH451" s="96"/>
      <c r="BI451" s="96"/>
      <c r="BJ451" s="96"/>
      <c r="BK451" s="96"/>
      <c r="BL451" s="96"/>
      <c r="BM451" s="96"/>
      <c r="BN451" s="96"/>
      <c r="BO451" s="96"/>
      <c r="BP451" s="96"/>
      <c r="BQ451" s="96"/>
      <c r="BR451" s="96"/>
      <c r="BS451" s="96"/>
      <c r="BT451" s="96"/>
      <c r="BU451" s="96"/>
      <c r="BV451" s="96"/>
      <c r="BW451" s="96"/>
      <c r="BX451" s="96"/>
      <c r="BY451" s="96"/>
      <c r="BZ451" s="96"/>
      <c r="CA451" s="96"/>
      <c r="CB451" s="96"/>
      <c r="CC451" s="96"/>
      <c r="CD451" s="96"/>
      <c r="CE451" s="96"/>
      <c r="CF451" s="96"/>
      <c r="CG451" s="96"/>
      <c r="CH451" s="96"/>
      <c r="CI451" s="96"/>
      <c r="CJ451" s="96"/>
      <c r="CK451" s="96"/>
      <c r="CL451" s="96"/>
      <c r="CM451" s="96"/>
      <c r="CN451" s="96"/>
      <c r="CO451" s="96"/>
      <c r="CP451" s="96"/>
      <c r="CQ451" s="96"/>
      <c r="CR451" s="96"/>
      <c r="CS451" s="96"/>
      <c r="CT451" s="96"/>
      <c r="CU451" s="96"/>
      <c r="CV451" s="96"/>
      <c r="CW451" s="96"/>
      <c r="CX451" s="96"/>
      <c r="CY451" s="96"/>
      <c r="CZ451" s="96"/>
      <c r="DA451" s="96"/>
      <c r="DB451" s="96"/>
      <c r="DC451" s="96"/>
      <c r="DD451" s="96"/>
      <c r="DE451" s="96"/>
      <c r="DF451" s="96"/>
      <c r="DG451" s="96"/>
      <c r="DH451" s="96"/>
      <c r="DI451" s="96"/>
      <c r="DJ451" s="96"/>
      <c r="DK451" s="96"/>
      <c r="DL451" s="96"/>
      <c r="DM451" s="96"/>
      <c r="DN451" s="96"/>
      <c r="DO451" s="96"/>
      <c r="DP451" s="96"/>
      <c r="DQ451" s="96"/>
      <c r="DR451" s="96"/>
      <c r="DS451" s="96"/>
      <c r="DT451" s="96"/>
      <c r="DU451" s="96"/>
      <c r="DV451" s="96"/>
      <c r="DW451" s="96"/>
      <c r="DX451" s="96"/>
      <c r="DY451" s="96"/>
      <c r="DZ451" s="96"/>
      <c r="EA451" s="96"/>
      <c r="EB451" s="96"/>
      <c r="EC451" s="96"/>
      <c r="ED451" s="96"/>
      <c r="EE451" s="96"/>
      <c r="EF451" s="96"/>
      <c r="EG451" s="96"/>
      <c r="EH451" s="96"/>
      <c r="EI451" s="96"/>
      <c r="EJ451" s="96"/>
      <c r="EK451" s="96"/>
      <c r="EL451" s="96"/>
      <c r="EM451" s="96"/>
      <c r="EN451" s="96"/>
      <c r="EO451" s="96"/>
      <c r="EP451" s="96"/>
      <c r="EQ451" s="96"/>
      <c r="ER451" s="96"/>
      <c r="ES451" s="96"/>
      <c r="ET451" s="96"/>
      <c r="EU451" s="96"/>
      <c r="EV451" s="96"/>
      <c r="EW451" s="96"/>
      <c r="EX451" s="96"/>
      <c r="EY451" s="96"/>
      <c r="EZ451" s="96"/>
      <c r="FA451" s="96"/>
      <c r="FB451" s="96"/>
      <c r="FC451" s="96"/>
      <c r="FD451" s="96"/>
      <c r="FE451" s="96"/>
      <c r="FF451" s="96"/>
    </row>
    <row r="452" spans="1:162" x14ac:dyDescent="0.25">
      <c r="A452" s="95"/>
      <c r="B452" s="98"/>
      <c r="C452" s="97"/>
      <c r="D452" s="97"/>
      <c r="E452" s="97"/>
      <c r="F452" s="97"/>
      <c r="G452" s="97"/>
      <c r="H452" s="97"/>
      <c r="I452" s="97"/>
      <c r="J452" s="97"/>
      <c r="K452" s="97"/>
      <c r="L452" s="97"/>
      <c r="M452" s="97"/>
      <c r="N452" s="98"/>
      <c r="O452" s="98"/>
      <c r="P452" s="97"/>
      <c r="Q452" s="97"/>
      <c r="R452" s="98"/>
      <c r="S452" s="97"/>
      <c r="T452" s="98"/>
      <c r="U452" s="98"/>
      <c r="V452" s="98"/>
      <c r="W452" s="160"/>
      <c r="X452" s="95"/>
      <c r="Y452" s="98"/>
      <c r="Z452" s="163"/>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96"/>
      <c r="BG452" s="96"/>
      <c r="BH452" s="96"/>
      <c r="BI452" s="96"/>
      <c r="BJ452" s="96"/>
      <c r="BK452" s="96"/>
      <c r="BL452" s="96"/>
      <c r="BM452" s="96"/>
      <c r="BN452" s="96"/>
      <c r="BO452" s="96"/>
      <c r="BP452" s="96"/>
      <c r="BQ452" s="96"/>
      <c r="BR452" s="96"/>
      <c r="BS452" s="96"/>
      <c r="BT452" s="96"/>
      <c r="BU452" s="96"/>
      <c r="BV452" s="96"/>
      <c r="BW452" s="96"/>
      <c r="BX452" s="96"/>
      <c r="BY452" s="96"/>
      <c r="BZ452" s="96"/>
      <c r="CA452" s="96"/>
      <c r="CB452" s="96"/>
      <c r="CC452" s="96"/>
      <c r="CD452" s="96"/>
      <c r="CE452" s="96"/>
      <c r="CF452" s="96"/>
      <c r="CG452" s="96"/>
      <c r="CH452" s="96"/>
      <c r="CI452" s="96"/>
      <c r="CJ452" s="96"/>
      <c r="CK452" s="96"/>
      <c r="CL452" s="96"/>
      <c r="CM452" s="96"/>
      <c r="CN452" s="96"/>
      <c r="CO452" s="96"/>
      <c r="CP452" s="96"/>
      <c r="CQ452" s="96"/>
      <c r="CR452" s="96"/>
      <c r="CS452" s="96"/>
      <c r="CT452" s="96"/>
      <c r="CU452" s="96"/>
      <c r="CV452" s="96"/>
      <c r="CW452" s="96"/>
      <c r="CX452" s="96"/>
      <c r="CY452" s="96"/>
      <c r="CZ452" s="96"/>
      <c r="DA452" s="96"/>
      <c r="DB452" s="96"/>
      <c r="DC452" s="96"/>
      <c r="DD452" s="96"/>
      <c r="DE452" s="96"/>
      <c r="DF452" s="96"/>
      <c r="DG452" s="96"/>
      <c r="DH452" s="96"/>
      <c r="DI452" s="96"/>
      <c r="DJ452" s="96"/>
      <c r="DK452" s="96"/>
      <c r="DL452" s="96"/>
      <c r="DM452" s="96"/>
      <c r="DN452" s="96"/>
      <c r="DO452" s="96"/>
      <c r="DP452" s="96"/>
      <c r="DQ452" s="96"/>
      <c r="DR452" s="96"/>
      <c r="DS452" s="96"/>
      <c r="DT452" s="96"/>
      <c r="DU452" s="96"/>
      <c r="DV452" s="96"/>
      <c r="DW452" s="96"/>
      <c r="DX452" s="96"/>
      <c r="DY452" s="96"/>
      <c r="DZ452" s="96"/>
      <c r="EA452" s="96"/>
      <c r="EB452" s="96"/>
      <c r="EC452" s="96"/>
      <c r="ED452" s="96"/>
      <c r="EE452" s="96"/>
      <c r="EF452" s="96"/>
      <c r="EG452" s="96"/>
      <c r="EH452" s="96"/>
      <c r="EI452" s="96"/>
      <c r="EJ452" s="96"/>
      <c r="EK452" s="96"/>
      <c r="EL452" s="96"/>
      <c r="EM452" s="96"/>
      <c r="EN452" s="96"/>
      <c r="EO452" s="96"/>
      <c r="EP452" s="96"/>
      <c r="EQ452" s="96"/>
      <c r="ER452" s="96"/>
      <c r="ES452" s="96"/>
      <c r="ET452" s="96"/>
      <c r="EU452" s="96"/>
      <c r="EV452" s="96"/>
      <c r="EW452" s="96"/>
      <c r="EX452" s="96"/>
      <c r="EY452" s="96"/>
      <c r="EZ452" s="96"/>
      <c r="FA452" s="96"/>
      <c r="FB452" s="96"/>
      <c r="FC452" s="96"/>
      <c r="FD452" s="96"/>
      <c r="FE452" s="96"/>
      <c r="FF452" s="96"/>
    </row>
    <row r="453" spans="1:162" x14ac:dyDescent="0.25">
      <c r="A453" s="95"/>
      <c r="B453" s="98"/>
      <c r="C453" s="97"/>
      <c r="D453" s="97"/>
      <c r="E453" s="97"/>
      <c r="F453" s="97"/>
      <c r="G453" s="97"/>
      <c r="H453" s="97"/>
      <c r="I453" s="97"/>
      <c r="J453" s="97"/>
      <c r="K453" s="97"/>
      <c r="L453" s="97"/>
      <c r="M453" s="97"/>
      <c r="N453" s="98"/>
      <c r="O453" s="98"/>
      <c r="P453" s="97"/>
      <c r="Q453" s="97"/>
      <c r="R453" s="98"/>
      <c r="S453" s="97"/>
      <c r="T453" s="98"/>
      <c r="U453" s="98"/>
      <c r="V453" s="98"/>
      <c r="W453" s="160"/>
      <c r="X453" s="95"/>
      <c r="Y453" s="98"/>
      <c r="Z453" s="163"/>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6"/>
      <c r="BL453" s="96"/>
      <c r="BM453" s="96"/>
      <c r="BN453" s="96"/>
      <c r="BO453" s="96"/>
      <c r="BP453" s="96"/>
      <c r="BQ453" s="96"/>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6"/>
      <c r="DZ453" s="96"/>
      <c r="EA453" s="96"/>
      <c r="EB453" s="96"/>
      <c r="EC453" s="96"/>
      <c r="ED453" s="96"/>
      <c r="EE453" s="96"/>
      <c r="EF453" s="96"/>
      <c r="EG453" s="96"/>
      <c r="EH453" s="96"/>
      <c r="EI453" s="96"/>
      <c r="EJ453" s="96"/>
      <c r="EK453" s="96"/>
      <c r="EL453" s="96"/>
      <c r="EM453" s="96"/>
      <c r="EN453" s="96"/>
      <c r="EO453" s="96"/>
      <c r="EP453" s="96"/>
      <c r="EQ453" s="96"/>
      <c r="ER453" s="96"/>
      <c r="ES453" s="96"/>
      <c r="ET453" s="96"/>
      <c r="EU453" s="96"/>
      <c r="EV453" s="96"/>
      <c r="EW453" s="96"/>
      <c r="EX453" s="96"/>
      <c r="EY453" s="96"/>
      <c r="EZ453" s="96"/>
      <c r="FA453" s="96"/>
      <c r="FB453" s="96"/>
      <c r="FC453" s="96"/>
      <c r="FD453" s="96"/>
      <c r="FE453" s="96"/>
      <c r="FF453" s="96"/>
    </row>
    <row r="454" spans="1:162" x14ac:dyDescent="0.25">
      <c r="A454" s="95"/>
      <c r="B454" s="98"/>
      <c r="C454" s="97"/>
      <c r="D454" s="97"/>
      <c r="E454" s="97"/>
      <c r="F454" s="97"/>
      <c r="G454" s="97"/>
      <c r="H454" s="97"/>
      <c r="I454" s="97"/>
      <c r="J454" s="97"/>
      <c r="K454" s="97"/>
      <c r="L454" s="97"/>
      <c r="M454" s="97"/>
      <c r="N454" s="98"/>
      <c r="O454" s="98"/>
      <c r="P454" s="97"/>
      <c r="Q454" s="97"/>
      <c r="R454" s="98"/>
      <c r="S454" s="97"/>
      <c r="T454" s="98"/>
      <c r="U454" s="98"/>
      <c r="V454" s="98"/>
      <c r="W454" s="160"/>
      <c r="X454" s="95"/>
      <c r="Y454" s="98"/>
      <c r="Z454" s="163"/>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96"/>
      <c r="BC454" s="96"/>
      <c r="BD454" s="96"/>
      <c r="BE454" s="96"/>
      <c r="BF454" s="96"/>
      <c r="BG454" s="96"/>
      <c r="BH454" s="96"/>
      <c r="BI454" s="96"/>
      <c r="BJ454" s="96"/>
      <c r="BK454" s="96"/>
      <c r="BL454" s="96"/>
      <c r="BM454" s="96"/>
      <c r="BN454" s="96"/>
      <c r="BO454" s="96"/>
      <c r="BP454" s="96"/>
      <c r="BQ454" s="96"/>
      <c r="BR454" s="96"/>
      <c r="BS454" s="96"/>
      <c r="BT454" s="96"/>
      <c r="BU454" s="96"/>
      <c r="BV454" s="96"/>
      <c r="BW454" s="96"/>
      <c r="BX454" s="96"/>
      <c r="BY454" s="96"/>
      <c r="BZ454" s="96"/>
      <c r="CA454" s="96"/>
      <c r="CB454" s="96"/>
      <c r="CC454" s="96"/>
      <c r="CD454" s="96"/>
      <c r="CE454" s="96"/>
      <c r="CF454" s="96"/>
      <c r="CG454" s="96"/>
      <c r="CH454" s="96"/>
      <c r="CI454" s="96"/>
      <c r="CJ454" s="96"/>
      <c r="CK454" s="96"/>
      <c r="CL454" s="96"/>
      <c r="CM454" s="96"/>
      <c r="CN454" s="96"/>
      <c r="CO454" s="96"/>
      <c r="CP454" s="96"/>
      <c r="CQ454" s="96"/>
      <c r="CR454" s="96"/>
      <c r="CS454" s="96"/>
      <c r="CT454" s="96"/>
      <c r="CU454" s="96"/>
      <c r="CV454" s="96"/>
      <c r="CW454" s="96"/>
      <c r="CX454" s="96"/>
      <c r="CY454" s="96"/>
      <c r="CZ454" s="96"/>
      <c r="DA454" s="96"/>
      <c r="DB454" s="96"/>
      <c r="DC454" s="96"/>
      <c r="DD454" s="96"/>
      <c r="DE454" s="96"/>
      <c r="DF454" s="96"/>
      <c r="DG454" s="96"/>
      <c r="DH454" s="96"/>
      <c r="DI454" s="96"/>
      <c r="DJ454" s="96"/>
      <c r="DK454" s="96"/>
      <c r="DL454" s="96"/>
      <c r="DM454" s="96"/>
      <c r="DN454" s="96"/>
      <c r="DO454" s="96"/>
      <c r="DP454" s="96"/>
      <c r="DQ454" s="96"/>
      <c r="DR454" s="96"/>
      <c r="DS454" s="96"/>
      <c r="DT454" s="96"/>
      <c r="DU454" s="96"/>
      <c r="DV454" s="96"/>
      <c r="DW454" s="96"/>
      <c r="DX454" s="96"/>
      <c r="DY454" s="96"/>
      <c r="DZ454" s="96"/>
      <c r="EA454" s="96"/>
      <c r="EB454" s="96"/>
      <c r="EC454" s="96"/>
      <c r="ED454" s="96"/>
      <c r="EE454" s="96"/>
      <c r="EF454" s="96"/>
      <c r="EG454" s="96"/>
      <c r="EH454" s="96"/>
      <c r="EI454" s="96"/>
      <c r="EJ454" s="96"/>
      <c r="EK454" s="96"/>
      <c r="EL454" s="96"/>
      <c r="EM454" s="96"/>
      <c r="EN454" s="96"/>
      <c r="EO454" s="96"/>
      <c r="EP454" s="96"/>
      <c r="EQ454" s="96"/>
      <c r="ER454" s="96"/>
      <c r="ES454" s="96"/>
      <c r="ET454" s="96"/>
      <c r="EU454" s="96"/>
      <c r="EV454" s="96"/>
      <c r="EW454" s="96"/>
      <c r="EX454" s="96"/>
      <c r="EY454" s="96"/>
      <c r="EZ454" s="96"/>
      <c r="FA454" s="96"/>
      <c r="FB454" s="96"/>
      <c r="FC454" s="96"/>
      <c r="FD454" s="96"/>
      <c r="FE454" s="96"/>
      <c r="FF454" s="96"/>
    </row>
    <row r="455" spans="1:162" x14ac:dyDescent="0.25">
      <c r="A455" s="95"/>
      <c r="B455" s="98"/>
      <c r="C455" s="97"/>
      <c r="D455" s="97"/>
      <c r="E455" s="97"/>
      <c r="F455" s="97"/>
      <c r="G455" s="97"/>
      <c r="H455" s="97"/>
      <c r="I455" s="97"/>
      <c r="J455" s="97"/>
      <c r="K455" s="97"/>
      <c r="L455" s="97"/>
      <c r="M455" s="97"/>
      <c r="N455" s="98"/>
      <c r="O455" s="98"/>
      <c r="P455" s="97"/>
      <c r="Q455" s="97"/>
      <c r="R455" s="98"/>
      <c r="S455" s="97"/>
      <c r="T455" s="98"/>
      <c r="U455" s="98"/>
      <c r="V455" s="98"/>
      <c r="W455" s="160"/>
      <c r="X455" s="95"/>
      <c r="Y455" s="98"/>
      <c r="Z455" s="163"/>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c r="BG455" s="96"/>
      <c r="BH455" s="96"/>
      <c r="BI455" s="96"/>
      <c r="BJ455" s="96"/>
      <c r="BK455" s="96"/>
      <c r="BL455" s="96"/>
      <c r="BM455" s="96"/>
      <c r="BN455" s="96"/>
      <c r="BO455" s="96"/>
      <c r="BP455" s="96"/>
      <c r="BQ455" s="96"/>
      <c r="BR455" s="96"/>
      <c r="BS455" s="96"/>
      <c r="BT455" s="96"/>
      <c r="BU455" s="96"/>
      <c r="BV455" s="96"/>
      <c r="BW455" s="96"/>
      <c r="BX455" s="96"/>
      <c r="BY455" s="96"/>
      <c r="BZ455" s="96"/>
      <c r="CA455" s="96"/>
      <c r="CB455" s="96"/>
      <c r="CC455" s="96"/>
      <c r="CD455" s="96"/>
      <c r="CE455" s="96"/>
      <c r="CF455" s="96"/>
      <c r="CG455" s="96"/>
      <c r="CH455" s="96"/>
      <c r="CI455" s="96"/>
      <c r="CJ455" s="96"/>
      <c r="CK455" s="96"/>
      <c r="CL455" s="96"/>
      <c r="CM455" s="96"/>
      <c r="CN455" s="96"/>
      <c r="CO455" s="96"/>
      <c r="CP455" s="96"/>
      <c r="CQ455" s="96"/>
      <c r="CR455" s="96"/>
      <c r="CS455" s="96"/>
      <c r="CT455" s="96"/>
      <c r="CU455" s="96"/>
      <c r="CV455" s="96"/>
      <c r="CW455" s="96"/>
      <c r="CX455" s="96"/>
      <c r="CY455" s="96"/>
      <c r="CZ455" s="96"/>
      <c r="DA455" s="96"/>
      <c r="DB455" s="96"/>
      <c r="DC455" s="96"/>
      <c r="DD455" s="96"/>
      <c r="DE455" s="96"/>
      <c r="DF455" s="96"/>
      <c r="DG455" s="96"/>
      <c r="DH455" s="96"/>
      <c r="DI455" s="96"/>
      <c r="DJ455" s="96"/>
      <c r="DK455" s="96"/>
      <c r="DL455" s="96"/>
      <c r="DM455" s="96"/>
      <c r="DN455" s="96"/>
      <c r="DO455" s="96"/>
      <c r="DP455" s="96"/>
      <c r="DQ455" s="96"/>
      <c r="DR455" s="96"/>
      <c r="DS455" s="96"/>
      <c r="DT455" s="96"/>
      <c r="DU455" s="96"/>
      <c r="DV455" s="96"/>
      <c r="DW455" s="96"/>
      <c r="DX455" s="96"/>
      <c r="DY455" s="96"/>
      <c r="DZ455" s="96"/>
      <c r="EA455" s="96"/>
      <c r="EB455" s="96"/>
      <c r="EC455" s="96"/>
      <c r="ED455" s="96"/>
      <c r="EE455" s="96"/>
      <c r="EF455" s="96"/>
      <c r="EG455" s="96"/>
      <c r="EH455" s="96"/>
      <c r="EI455" s="96"/>
      <c r="EJ455" s="96"/>
      <c r="EK455" s="96"/>
      <c r="EL455" s="96"/>
      <c r="EM455" s="96"/>
      <c r="EN455" s="96"/>
      <c r="EO455" s="96"/>
      <c r="EP455" s="96"/>
      <c r="EQ455" s="96"/>
      <c r="ER455" s="96"/>
      <c r="ES455" s="96"/>
      <c r="ET455" s="96"/>
      <c r="EU455" s="96"/>
      <c r="EV455" s="96"/>
      <c r="EW455" s="96"/>
      <c r="EX455" s="96"/>
      <c r="EY455" s="96"/>
      <c r="EZ455" s="96"/>
      <c r="FA455" s="96"/>
      <c r="FB455" s="96"/>
      <c r="FC455" s="96"/>
      <c r="FD455" s="96"/>
      <c r="FE455" s="96"/>
      <c r="FF455" s="96"/>
    </row>
    <row r="456" spans="1:162" x14ac:dyDescent="0.25">
      <c r="A456" s="95"/>
      <c r="B456" s="98"/>
      <c r="C456" s="97"/>
      <c r="D456" s="97"/>
      <c r="E456" s="97"/>
      <c r="F456" s="97"/>
      <c r="G456" s="97"/>
      <c r="H456" s="97"/>
      <c r="I456" s="97"/>
      <c r="J456" s="97"/>
      <c r="K456" s="97"/>
      <c r="L456" s="97"/>
      <c r="M456" s="97"/>
      <c r="N456" s="98"/>
      <c r="O456" s="98"/>
      <c r="P456" s="97"/>
      <c r="Q456" s="97"/>
      <c r="R456" s="98"/>
      <c r="S456" s="97"/>
      <c r="T456" s="98"/>
      <c r="U456" s="98"/>
      <c r="V456" s="98"/>
      <c r="W456" s="160"/>
      <c r="X456" s="95"/>
      <c r="Y456" s="98"/>
      <c r="Z456" s="163"/>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96"/>
      <c r="BG456" s="96"/>
      <c r="BH456" s="96"/>
      <c r="BI456" s="96"/>
      <c r="BJ456" s="96"/>
      <c r="BK456" s="96"/>
      <c r="BL456" s="96"/>
      <c r="BM456" s="96"/>
      <c r="BN456" s="96"/>
      <c r="BO456" s="96"/>
      <c r="BP456" s="96"/>
      <c r="BQ456" s="96"/>
      <c r="BR456" s="96"/>
      <c r="BS456" s="96"/>
      <c r="BT456" s="96"/>
      <c r="BU456" s="96"/>
      <c r="BV456" s="96"/>
      <c r="BW456" s="96"/>
      <c r="BX456" s="96"/>
      <c r="BY456" s="96"/>
      <c r="BZ456" s="96"/>
      <c r="CA456" s="96"/>
      <c r="CB456" s="96"/>
      <c r="CC456" s="96"/>
      <c r="CD456" s="96"/>
      <c r="CE456" s="96"/>
      <c r="CF456" s="96"/>
      <c r="CG456" s="96"/>
      <c r="CH456" s="96"/>
      <c r="CI456" s="96"/>
      <c r="CJ456" s="96"/>
      <c r="CK456" s="96"/>
      <c r="CL456" s="96"/>
      <c r="CM456" s="96"/>
      <c r="CN456" s="96"/>
      <c r="CO456" s="96"/>
      <c r="CP456" s="96"/>
      <c r="CQ456" s="96"/>
      <c r="CR456" s="96"/>
      <c r="CS456" s="96"/>
      <c r="CT456" s="96"/>
      <c r="CU456" s="96"/>
      <c r="CV456" s="96"/>
      <c r="CW456" s="96"/>
      <c r="CX456" s="96"/>
      <c r="CY456" s="96"/>
      <c r="CZ456" s="96"/>
      <c r="DA456" s="96"/>
      <c r="DB456" s="96"/>
      <c r="DC456" s="96"/>
      <c r="DD456" s="96"/>
      <c r="DE456" s="96"/>
      <c r="DF456" s="96"/>
      <c r="DG456" s="96"/>
      <c r="DH456" s="96"/>
      <c r="DI456" s="96"/>
      <c r="DJ456" s="96"/>
      <c r="DK456" s="96"/>
      <c r="DL456" s="96"/>
      <c r="DM456" s="96"/>
      <c r="DN456" s="96"/>
      <c r="DO456" s="96"/>
      <c r="DP456" s="96"/>
      <c r="DQ456" s="96"/>
      <c r="DR456" s="96"/>
      <c r="DS456" s="96"/>
      <c r="DT456" s="96"/>
      <c r="DU456" s="96"/>
      <c r="DV456" s="96"/>
      <c r="DW456" s="96"/>
      <c r="DX456" s="96"/>
      <c r="DY456" s="96"/>
      <c r="DZ456" s="96"/>
      <c r="EA456" s="96"/>
      <c r="EB456" s="96"/>
      <c r="EC456" s="96"/>
      <c r="ED456" s="96"/>
      <c r="EE456" s="96"/>
      <c r="EF456" s="96"/>
      <c r="EG456" s="96"/>
      <c r="EH456" s="96"/>
      <c r="EI456" s="96"/>
      <c r="EJ456" s="96"/>
      <c r="EK456" s="96"/>
      <c r="EL456" s="96"/>
      <c r="EM456" s="96"/>
      <c r="EN456" s="96"/>
      <c r="EO456" s="96"/>
      <c r="EP456" s="96"/>
      <c r="EQ456" s="96"/>
      <c r="ER456" s="96"/>
      <c r="ES456" s="96"/>
      <c r="ET456" s="96"/>
      <c r="EU456" s="96"/>
      <c r="EV456" s="96"/>
      <c r="EW456" s="96"/>
      <c r="EX456" s="96"/>
      <c r="EY456" s="96"/>
      <c r="EZ456" s="96"/>
      <c r="FA456" s="96"/>
      <c r="FB456" s="96"/>
      <c r="FC456" s="96"/>
      <c r="FD456" s="96"/>
      <c r="FE456" s="96"/>
      <c r="FF456" s="96"/>
    </row>
    <row r="457" spans="1:162" x14ac:dyDescent="0.25">
      <c r="A457" s="95"/>
      <c r="B457" s="98"/>
      <c r="C457" s="97"/>
      <c r="D457" s="97"/>
      <c r="E457" s="97"/>
      <c r="F457" s="97"/>
      <c r="G457" s="97"/>
      <c r="H457" s="97"/>
      <c r="I457" s="97"/>
      <c r="J457" s="97"/>
      <c r="K457" s="97"/>
      <c r="L457" s="97"/>
      <c r="M457" s="97"/>
      <c r="N457" s="98"/>
      <c r="O457" s="98"/>
      <c r="P457" s="97"/>
      <c r="Q457" s="97"/>
      <c r="R457" s="98"/>
      <c r="S457" s="97"/>
      <c r="T457" s="98"/>
      <c r="U457" s="98"/>
      <c r="V457" s="98"/>
      <c r="W457" s="160"/>
      <c r="X457" s="95"/>
      <c r="Y457" s="98"/>
      <c r="Z457" s="163"/>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96"/>
      <c r="AZ457" s="96"/>
      <c r="BA457" s="96"/>
      <c r="BB457" s="96"/>
      <c r="BC457" s="96"/>
      <c r="BD457" s="96"/>
      <c r="BE457" s="96"/>
      <c r="BF457" s="96"/>
      <c r="BG457" s="96"/>
      <c r="BH457" s="96"/>
      <c r="BI457" s="96"/>
      <c r="BJ457" s="96"/>
      <c r="BK457" s="96"/>
      <c r="BL457" s="96"/>
      <c r="BM457" s="96"/>
      <c r="BN457" s="96"/>
      <c r="BO457" s="96"/>
      <c r="BP457" s="96"/>
      <c r="BQ457" s="96"/>
      <c r="BR457" s="96"/>
      <c r="BS457" s="96"/>
      <c r="BT457" s="96"/>
      <c r="BU457" s="96"/>
      <c r="BV457" s="96"/>
      <c r="BW457" s="96"/>
      <c r="BX457" s="96"/>
      <c r="BY457" s="96"/>
      <c r="BZ457" s="96"/>
      <c r="CA457" s="96"/>
      <c r="CB457" s="96"/>
      <c r="CC457" s="96"/>
      <c r="CD457" s="96"/>
      <c r="CE457" s="96"/>
      <c r="CF457" s="96"/>
      <c r="CG457" s="96"/>
      <c r="CH457" s="96"/>
      <c r="CI457" s="96"/>
      <c r="CJ457" s="96"/>
      <c r="CK457" s="96"/>
      <c r="CL457" s="96"/>
      <c r="CM457" s="96"/>
      <c r="CN457" s="96"/>
      <c r="CO457" s="96"/>
      <c r="CP457" s="96"/>
      <c r="CQ457" s="96"/>
      <c r="CR457" s="96"/>
      <c r="CS457" s="96"/>
      <c r="CT457" s="96"/>
      <c r="CU457" s="96"/>
      <c r="CV457" s="96"/>
      <c r="CW457" s="96"/>
      <c r="CX457" s="96"/>
      <c r="CY457" s="96"/>
      <c r="CZ457" s="96"/>
      <c r="DA457" s="96"/>
      <c r="DB457" s="96"/>
      <c r="DC457" s="96"/>
      <c r="DD457" s="96"/>
      <c r="DE457" s="96"/>
      <c r="DF457" s="96"/>
      <c r="DG457" s="96"/>
      <c r="DH457" s="96"/>
      <c r="DI457" s="96"/>
      <c r="DJ457" s="96"/>
      <c r="DK457" s="96"/>
      <c r="DL457" s="96"/>
      <c r="DM457" s="96"/>
      <c r="DN457" s="96"/>
      <c r="DO457" s="96"/>
      <c r="DP457" s="96"/>
      <c r="DQ457" s="96"/>
      <c r="DR457" s="96"/>
      <c r="DS457" s="96"/>
      <c r="DT457" s="96"/>
      <c r="DU457" s="96"/>
      <c r="DV457" s="96"/>
      <c r="DW457" s="96"/>
      <c r="DX457" s="96"/>
      <c r="DY457" s="96"/>
      <c r="DZ457" s="96"/>
      <c r="EA457" s="96"/>
      <c r="EB457" s="96"/>
      <c r="EC457" s="96"/>
      <c r="ED457" s="96"/>
      <c r="EE457" s="96"/>
      <c r="EF457" s="96"/>
      <c r="EG457" s="96"/>
      <c r="EH457" s="96"/>
      <c r="EI457" s="96"/>
      <c r="EJ457" s="96"/>
      <c r="EK457" s="96"/>
      <c r="EL457" s="96"/>
      <c r="EM457" s="96"/>
      <c r="EN457" s="96"/>
      <c r="EO457" s="96"/>
      <c r="EP457" s="96"/>
      <c r="EQ457" s="96"/>
      <c r="ER457" s="96"/>
      <c r="ES457" s="96"/>
      <c r="ET457" s="96"/>
      <c r="EU457" s="96"/>
      <c r="EV457" s="96"/>
      <c r="EW457" s="96"/>
      <c r="EX457" s="96"/>
      <c r="EY457" s="96"/>
      <c r="EZ457" s="96"/>
      <c r="FA457" s="96"/>
      <c r="FB457" s="96"/>
      <c r="FC457" s="96"/>
      <c r="FD457" s="96"/>
      <c r="FE457" s="96"/>
      <c r="FF457" s="96"/>
    </row>
    <row r="458" spans="1:162" x14ac:dyDescent="0.25">
      <c r="A458" s="95"/>
      <c r="B458" s="98"/>
      <c r="C458" s="97"/>
      <c r="D458" s="97"/>
      <c r="E458" s="97"/>
      <c r="F458" s="97"/>
      <c r="G458" s="97"/>
      <c r="H458" s="97"/>
      <c r="I458" s="97"/>
      <c r="J458" s="97"/>
      <c r="K458" s="97"/>
      <c r="L458" s="97"/>
      <c r="M458" s="97"/>
      <c r="N458" s="98"/>
      <c r="O458" s="98"/>
      <c r="P458" s="97"/>
      <c r="Q458" s="97"/>
      <c r="R458" s="98"/>
      <c r="S458" s="97"/>
      <c r="T458" s="98"/>
      <c r="U458" s="98"/>
      <c r="V458" s="98"/>
      <c r="W458" s="160"/>
      <c r="X458" s="95"/>
      <c r="Y458" s="98"/>
      <c r="Z458" s="163"/>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96"/>
      <c r="BC458" s="96"/>
      <c r="BD458" s="96"/>
      <c r="BE458" s="96"/>
      <c r="BF458" s="96"/>
      <c r="BG458" s="96"/>
      <c r="BH458" s="96"/>
      <c r="BI458" s="96"/>
      <c r="BJ458" s="96"/>
      <c r="BK458" s="96"/>
      <c r="BL458" s="96"/>
      <c r="BM458" s="96"/>
      <c r="BN458" s="96"/>
      <c r="BO458" s="96"/>
      <c r="BP458" s="96"/>
      <c r="BQ458" s="96"/>
      <c r="BR458" s="96"/>
      <c r="BS458" s="96"/>
      <c r="BT458" s="96"/>
      <c r="BU458" s="96"/>
      <c r="BV458" s="96"/>
      <c r="BW458" s="96"/>
      <c r="BX458" s="96"/>
      <c r="BY458" s="96"/>
      <c r="BZ458" s="96"/>
      <c r="CA458" s="96"/>
      <c r="CB458" s="96"/>
      <c r="CC458" s="96"/>
      <c r="CD458" s="96"/>
      <c r="CE458" s="96"/>
      <c r="CF458" s="96"/>
      <c r="CG458" s="96"/>
      <c r="CH458" s="96"/>
      <c r="CI458" s="96"/>
      <c r="CJ458" s="96"/>
      <c r="CK458" s="96"/>
      <c r="CL458" s="96"/>
      <c r="CM458" s="96"/>
      <c r="CN458" s="96"/>
      <c r="CO458" s="96"/>
      <c r="CP458" s="96"/>
      <c r="CQ458" s="96"/>
      <c r="CR458" s="96"/>
      <c r="CS458" s="96"/>
      <c r="CT458" s="96"/>
      <c r="CU458" s="96"/>
      <c r="CV458" s="96"/>
      <c r="CW458" s="96"/>
      <c r="CX458" s="96"/>
      <c r="CY458" s="96"/>
      <c r="CZ458" s="96"/>
      <c r="DA458" s="96"/>
      <c r="DB458" s="96"/>
      <c r="DC458" s="96"/>
      <c r="DD458" s="96"/>
      <c r="DE458" s="96"/>
      <c r="DF458" s="96"/>
      <c r="DG458" s="96"/>
      <c r="DH458" s="96"/>
      <c r="DI458" s="96"/>
      <c r="DJ458" s="96"/>
      <c r="DK458" s="96"/>
      <c r="DL458" s="96"/>
      <c r="DM458" s="96"/>
      <c r="DN458" s="96"/>
      <c r="DO458" s="96"/>
      <c r="DP458" s="96"/>
      <c r="DQ458" s="96"/>
      <c r="DR458" s="96"/>
      <c r="DS458" s="96"/>
      <c r="DT458" s="96"/>
      <c r="DU458" s="96"/>
      <c r="DV458" s="96"/>
      <c r="DW458" s="96"/>
      <c r="DX458" s="96"/>
      <c r="DY458" s="96"/>
      <c r="DZ458" s="96"/>
      <c r="EA458" s="96"/>
      <c r="EB458" s="96"/>
      <c r="EC458" s="96"/>
      <c r="ED458" s="96"/>
      <c r="EE458" s="96"/>
      <c r="EF458" s="96"/>
      <c r="EG458" s="96"/>
      <c r="EH458" s="96"/>
      <c r="EI458" s="96"/>
      <c r="EJ458" s="96"/>
      <c r="EK458" s="96"/>
      <c r="EL458" s="96"/>
      <c r="EM458" s="96"/>
      <c r="EN458" s="96"/>
      <c r="EO458" s="96"/>
      <c r="EP458" s="96"/>
      <c r="EQ458" s="96"/>
      <c r="ER458" s="96"/>
      <c r="ES458" s="96"/>
      <c r="ET458" s="96"/>
      <c r="EU458" s="96"/>
      <c r="EV458" s="96"/>
      <c r="EW458" s="96"/>
      <c r="EX458" s="96"/>
      <c r="EY458" s="96"/>
      <c r="EZ458" s="96"/>
      <c r="FA458" s="96"/>
      <c r="FB458" s="96"/>
      <c r="FC458" s="96"/>
      <c r="FD458" s="96"/>
      <c r="FE458" s="96"/>
      <c r="FF458" s="96"/>
    </row>
    <row r="459" spans="1:162" x14ac:dyDescent="0.25">
      <c r="A459" s="95"/>
      <c r="B459" s="98"/>
      <c r="C459" s="97"/>
      <c r="D459" s="97"/>
      <c r="E459" s="97"/>
      <c r="F459" s="97"/>
      <c r="G459" s="97"/>
      <c r="H459" s="97"/>
      <c r="I459" s="97"/>
      <c r="J459" s="97"/>
      <c r="K459" s="97"/>
      <c r="L459" s="97"/>
      <c r="M459" s="97"/>
      <c r="N459" s="98"/>
      <c r="O459" s="98"/>
      <c r="P459" s="97"/>
      <c r="Q459" s="97"/>
      <c r="R459" s="98"/>
      <c r="S459" s="97"/>
      <c r="T459" s="98"/>
      <c r="U459" s="98"/>
      <c r="V459" s="98"/>
      <c r="W459" s="160"/>
      <c r="X459" s="95"/>
      <c r="Y459" s="98"/>
      <c r="Z459" s="163"/>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96"/>
      <c r="BG459" s="96"/>
      <c r="BH459" s="96"/>
      <c r="BI459" s="96"/>
      <c r="BJ459" s="96"/>
      <c r="BK459" s="96"/>
      <c r="BL459" s="96"/>
      <c r="BM459" s="96"/>
      <c r="BN459" s="96"/>
      <c r="BO459" s="96"/>
      <c r="BP459" s="96"/>
      <c r="BQ459" s="96"/>
      <c r="BR459" s="96"/>
      <c r="BS459" s="96"/>
      <c r="BT459" s="96"/>
      <c r="BU459" s="96"/>
      <c r="BV459" s="96"/>
      <c r="BW459" s="96"/>
      <c r="BX459" s="96"/>
      <c r="BY459" s="96"/>
      <c r="BZ459" s="96"/>
      <c r="CA459" s="96"/>
      <c r="CB459" s="96"/>
      <c r="CC459" s="96"/>
      <c r="CD459" s="96"/>
      <c r="CE459" s="96"/>
      <c r="CF459" s="96"/>
      <c r="CG459" s="96"/>
      <c r="CH459" s="96"/>
      <c r="CI459" s="96"/>
      <c r="CJ459" s="96"/>
      <c r="CK459" s="96"/>
      <c r="CL459" s="96"/>
      <c r="CM459" s="96"/>
      <c r="CN459" s="96"/>
      <c r="CO459" s="96"/>
      <c r="CP459" s="96"/>
      <c r="CQ459" s="96"/>
      <c r="CR459" s="96"/>
      <c r="CS459" s="96"/>
      <c r="CT459" s="96"/>
      <c r="CU459" s="96"/>
      <c r="CV459" s="96"/>
      <c r="CW459" s="96"/>
      <c r="CX459" s="96"/>
      <c r="CY459" s="96"/>
      <c r="CZ459" s="96"/>
      <c r="DA459" s="96"/>
      <c r="DB459" s="96"/>
      <c r="DC459" s="96"/>
      <c r="DD459" s="96"/>
      <c r="DE459" s="96"/>
      <c r="DF459" s="96"/>
      <c r="DG459" s="96"/>
      <c r="DH459" s="96"/>
      <c r="DI459" s="96"/>
      <c r="DJ459" s="96"/>
      <c r="DK459" s="96"/>
      <c r="DL459" s="96"/>
      <c r="DM459" s="96"/>
      <c r="DN459" s="96"/>
      <c r="DO459" s="96"/>
      <c r="DP459" s="96"/>
      <c r="DQ459" s="96"/>
      <c r="DR459" s="96"/>
      <c r="DS459" s="96"/>
      <c r="DT459" s="96"/>
      <c r="DU459" s="96"/>
      <c r="DV459" s="96"/>
      <c r="DW459" s="96"/>
      <c r="DX459" s="96"/>
      <c r="DY459" s="96"/>
      <c r="DZ459" s="96"/>
      <c r="EA459" s="96"/>
      <c r="EB459" s="96"/>
      <c r="EC459" s="96"/>
      <c r="ED459" s="96"/>
      <c r="EE459" s="96"/>
      <c r="EF459" s="96"/>
      <c r="EG459" s="96"/>
      <c r="EH459" s="96"/>
      <c r="EI459" s="96"/>
      <c r="EJ459" s="96"/>
      <c r="EK459" s="96"/>
      <c r="EL459" s="96"/>
      <c r="EM459" s="96"/>
      <c r="EN459" s="96"/>
      <c r="EO459" s="96"/>
      <c r="EP459" s="96"/>
      <c r="EQ459" s="96"/>
      <c r="ER459" s="96"/>
      <c r="ES459" s="96"/>
      <c r="ET459" s="96"/>
      <c r="EU459" s="96"/>
      <c r="EV459" s="96"/>
      <c r="EW459" s="96"/>
      <c r="EX459" s="96"/>
      <c r="EY459" s="96"/>
      <c r="EZ459" s="96"/>
      <c r="FA459" s="96"/>
      <c r="FB459" s="96"/>
      <c r="FC459" s="96"/>
      <c r="FD459" s="96"/>
      <c r="FE459" s="96"/>
      <c r="FF459" s="96"/>
    </row>
    <row r="460" spans="1:162" x14ac:dyDescent="0.25">
      <c r="A460" s="95"/>
      <c r="B460" s="98"/>
      <c r="C460" s="97"/>
      <c r="D460" s="97"/>
      <c r="E460" s="97"/>
      <c r="F460" s="97"/>
      <c r="G460" s="97"/>
      <c r="H460" s="97"/>
      <c r="I460" s="97"/>
      <c r="J460" s="97"/>
      <c r="K460" s="97"/>
      <c r="L460" s="97"/>
      <c r="M460" s="97"/>
      <c r="N460" s="98"/>
      <c r="O460" s="98"/>
      <c r="P460" s="97"/>
      <c r="Q460" s="97"/>
      <c r="R460" s="98"/>
      <c r="S460" s="97"/>
      <c r="T460" s="98"/>
      <c r="U460" s="98"/>
      <c r="V460" s="98"/>
      <c r="W460" s="160"/>
      <c r="X460" s="95"/>
      <c r="Y460" s="98"/>
      <c r="Z460" s="163"/>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96"/>
      <c r="BG460" s="96"/>
      <c r="BH460" s="96"/>
      <c r="BI460" s="96"/>
      <c r="BJ460" s="96"/>
      <c r="BK460" s="96"/>
      <c r="BL460" s="96"/>
      <c r="BM460" s="96"/>
      <c r="BN460" s="96"/>
      <c r="BO460" s="96"/>
      <c r="BP460" s="96"/>
      <c r="BQ460" s="96"/>
      <c r="BR460" s="96"/>
      <c r="BS460" s="96"/>
      <c r="BT460" s="96"/>
      <c r="BU460" s="96"/>
      <c r="BV460" s="96"/>
      <c r="BW460" s="96"/>
      <c r="BX460" s="96"/>
      <c r="BY460" s="96"/>
      <c r="BZ460" s="96"/>
      <c r="CA460" s="96"/>
      <c r="CB460" s="96"/>
      <c r="CC460" s="96"/>
      <c r="CD460" s="96"/>
      <c r="CE460" s="96"/>
      <c r="CF460" s="96"/>
      <c r="CG460" s="96"/>
      <c r="CH460" s="96"/>
      <c r="CI460" s="96"/>
      <c r="CJ460" s="96"/>
      <c r="CK460" s="96"/>
      <c r="CL460" s="96"/>
      <c r="CM460" s="96"/>
      <c r="CN460" s="96"/>
      <c r="CO460" s="96"/>
      <c r="CP460" s="96"/>
      <c r="CQ460" s="96"/>
      <c r="CR460" s="96"/>
      <c r="CS460" s="96"/>
      <c r="CT460" s="96"/>
      <c r="CU460" s="96"/>
      <c r="CV460" s="96"/>
      <c r="CW460" s="96"/>
      <c r="CX460" s="96"/>
      <c r="CY460" s="96"/>
      <c r="CZ460" s="96"/>
      <c r="DA460" s="96"/>
      <c r="DB460" s="96"/>
      <c r="DC460" s="96"/>
      <c r="DD460" s="96"/>
      <c r="DE460" s="96"/>
      <c r="DF460" s="96"/>
      <c r="DG460" s="96"/>
      <c r="DH460" s="96"/>
      <c r="DI460" s="96"/>
      <c r="DJ460" s="96"/>
      <c r="DK460" s="96"/>
      <c r="DL460" s="96"/>
      <c r="DM460" s="96"/>
      <c r="DN460" s="96"/>
      <c r="DO460" s="96"/>
      <c r="DP460" s="96"/>
      <c r="DQ460" s="96"/>
      <c r="DR460" s="96"/>
      <c r="DS460" s="96"/>
      <c r="DT460" s="96"/>
      <c r="DU460" s="96"/>
      <c r="DV460" s="96"/>
      <c r="DW460" s="96"/>
      <c r="DX460" s="96"/>
      <c r="DY460" s="96"/>
      <c r="DZ460" s="96"/>
      <c r="EA460" s="96"/>
      <c r="EB460" s="96"/>
      <c r="EC460" s="96"/>
      <c r="ED460" s="96"/>
      <c r="EE460" s="96"/>
      <c r="EF460" s="96"/>
      <c r="EG460" s="96"/>
      <c r="EH460" s="96"/>
      <c r="EI460" s="96"/>
      <c r="EJ460" s="96"/>
      <c r="EK460" s="96"/>
      <c r="EL460" s="96"/>
      <c r="EM460" s="96"/>
      <c r="EN460" s="96"/>
      <c r="EO460" s="96"/>
      <c r="EP460" s="96"/>
      <c r="EQ460" s="96"/>
      <c r="ER460" s="96"/>
      <c r="ES460" s="96"/>
      <c r="ET460" s="96"/>
      <c r="EU460" s="96"/>
      <c r="EV460" s="96"/>
      <c r="EW460" s="96"/>
      <c r="EX460" s="96"/>
      <c r="EY460" s="96"/>
      <c r="EZ460" s="96"/>
      <c r="FA460" s="96"/>
      <c r="FB460" s="96"/>
      <c r="FC460" s="96"/>
      <c r="FD460" s="96"/>
      <c r="FE460" s="96"/>
      <c r="FF460" s="96"/>
    </row>
    <row r="461" spans="1:162" x14ac:dyDescent="0.25">
      <c r="A461" s="95"/>
      <c r="B461" s="98"/>
      <c r="C461" s="97"/>
      <c r="D461" s="97"/>
      <c r="E461" s="97"/>
      <c r="F461" s="97"/>
      <c r="G461" s="97"/>
      <c r="H461" s="97"/>
      <c r="I461" s="97"/>
      <c r="J461" s="97"/>
      <c r="K461" s="97"/>
      <c r="L461" s="97"/>
      <c r="M461" s="97"/>
      <c r="N461" s="98"/>
      <c r="O461" s="98"/>
      <c r="P461" s="97"/>
      <c r="Q461" s="97"/>
      <c r="R461" s="98"/>
      <c r="S461" s="97"/>
      <c r="T461" s="98"/>
      <c r="U461" s="98"/>
      <c r="V461" s="98"/>
      <c r="W461" s="160"/>
      <c r="X461" s="95"/>
      <c r="Y461" s="98"/>
      <c r="Z461" s="163"/>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96"/>
      <c r="BG461" s="96"/>
      <c r="BH461" s="96"/>
      <c r="BI461" s="96"/>
      <c r="BJ461" s="96"/>
      <c r="BK461" s="96"/>
      <c r="BL461" s="96"/>
      <c r="BM461" s="96"/>
      <c r="BN461" s="96"/>
      <c r="BO461" s="96"/>
      <c r="BP461" s="96"/>
      <c r="BQ461" s="96"/>
      <c r="BR461" s="96"/>
      <c r="BS461" s="96"/>
      <c r="BT461" s="96"/>
      <c r="BU461" s="96"/>
      <c r="BV461" s="96"/>
      <c r="BW461" s="96"/>
      <c r="BX461" s="96"/>
      <c r="BY461" s="96"/>
      <c r="BZ461" s="96"/>
      <c r="CA461" s="96"/>
      <c r="CB461" s="96"/>
      <c r="CC461" s="96"/>
      <c r="CD461" s="96"/>
      <c r="CE461" s="96"/>
      <c r="CF461" s="96"/>
      <c r="CG461" s="96"/>
      <c r="CH461" s="96"/>
      <c r="CI461" s="96"/>
      <c r="CJ461" s="96"/>
      <c r="CK461" s="96"/>
      <c r="CL461" s="96"/>
      <c r="CM461" s="96"/>
      <c r="CN461" s="96"/>
      <c r="CO461" s="96"/>
      <c r="CP461" s="96"/>
      <c r="CQ461" s="96"/>
      <c r="CR461" s="96"/>
      <c r="CS461" s="96"/>
      <c r="CT461" s="96"/>
      <c r="CU461" s="96"/>
      <c r="CV461" s="96"/>
      <c r="CW461" s="96"/>
      <c r="CX461" s="96"/>
      <c r="CY461" s="96"/>
      <c r="CZ461" s="96"/>
      <c r="DA461" s="96"/>
      <c r="DB461" s="96"/>
      <c r="DC461" s="96"/>
      <c r="DD461" s="96"/>
      <c r="DE461" s="96"/>
      <c r="DF461" s="96"/>
      <c r="DG461" s="96"/>
      <c r="DH461" s="96"/>
      <c r="DI461" s="96"/>
      <c r="DJ461" s="96"/>
      <c r="DK461" s="96"/>
      <c r="DL461" s="96"/>
      <c r="DM461" s="96"/>
      <c r="DN461" s="96"/>
      <c r="DO461" s="96"/>
      <c r="DP461" s="96"/>
      <c r="DQ461" s="96"/>
      <c r="DR461" s="96"/>
      <c r="DS461" s="96"/>
      <c r="DT461" s="96"/>
      <c r="DU461" s="96"/>
      <c r="DV461" s="96"/>
      <c r="DW461" s="96"/>
      <c r="DX461" s="96"/>
      <c r="DY461" s="96"/>
      <c r="DZ461" s="96"/>
      <c r="EA461" s="96"/>
      <c r="EB461" s="96"/>
      <c r="EC461" s="96"/>
      <c r="ED461" s="96"/>
      <c r="EE461" s="96"/>
      <c r="EF461" s="96"/>
      <c r="EG461" s="96"/>
      <c r="EH461" s="96"/>
      <c r="EI461" s="96"/>
      <c r="EJ461" s="96"/>
      <c r="EK461" s="96"/>
      <c r="EL461" s="96"/>
      <c r="EM461" s="96"/>
      <c r="EN461" s="96"/>
      <c r="EO461" s="96"/>
      <c r="EP461" s="96"/>
      <c r="EQ461" s="96"/>
      <c r="ER461" s="96"/>
      <c r="ES461" s="96"/>
      <c r="ET461" s="96"/>
      <c r="EU461" s="96"/>
      <c r="EV461" s="96"/>
      <c r="EW461" s="96"/>
      <c r="EX461" s="96"/>
      <c r="EY461" s="96"/>
      <c r="EZ461" s="96"/>
      <c r="FA461" s="96"/>
      <c r="FB461" s="96"/>
      <c r="FC461" s="96"/>
      <c r="FD461" s="96"/>
      <c r="FE461" s="96"/>
      <c r="FF461" s="96"/>
    </row>
    <row r="462" spans="1:162" x14ac:dyDescent="0.25">
      <c r="A462" s="95"/>
      <c r="B462" s="98"/>
      <c r="C462" s="97"/>
      <c r="D462" s="97"/>
      <c r="E462" s="97"/>
      <c r="F462" s="97"/>
      <c r="G462" s="97"/>
      <c r="H462" s="97"/>
      <c r="I462" s="97"/>
      <c r="J462" s="97"/>
      <c r="K462" s="97"/>
      <c r="L462" s="97"/>
      <c r="M462" s="97"/>
      <c r="N462" s="98"/>
      <c r="O462" s="98"/>
      <c r="P462" s="97"/>
      <c r="Q462" s="97"/>
      <c r="R462" s="98"/>
      <c r="S462" s="97"/>
      <c r="T462" s="98"/>
      <c r="U462" s="98"/>
      <c r="V462" s="98"/>
      <c r="W462" s="160"/>
      <c r="X462" s="95"/>
      <c r="Y462" s="98"/>
      <c r="Z462" s="163"/>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c r="BG462" s="96"/>
      <c r="BH462" s="96"/>
      <c r="BI462" s="96"/>
      <c r="BJ462" s="96"/>
      <c r="BK462" s="96"/>
      <c r="BL462" s="96"/>
      <c r="BM462" s="96"/>
      <c r="BN462" s="96"/>
      <c r="BO462" s="96"/>
      <c r="BP462" s="96"/>
      <c r="BQ462" s="96"/>
      <c r="BR462" s="96"/>
      <c r="BS462" s="96"/>
      <c r="BT462" s="96"/>
      <c r="BU462" s="96"/>
      <c r="BV462" s="96"/>
      <c r="BW462" s="96"/>
      <c r="BX462" s="96"/>
      <c r="BY462" s="96"/>
      <c r="BZ462" s="96"/>
      <c r="CA462" s="96"/>
      <c r="CB462" s="96"/>
      <c r="CC462" s="96"/>
      <c r="CD462" s="96"/>
      <c r="CE462" s="96"/>
      <c r="CF462" s="96"/>
      <c r="CG462" s="96"/>
      <c r="CH462" s="96"/>
      <c r="CI462" s="96"/>
      <c r="CJ462" s="96"/>
      <c r="CK462" s="96"/>
      <c r="CL462" s="96"/>
      <c r="CM462" s="96"/>
      <c r="CN462" s="96"/>
      <c r="CO462" s="96"/>
      <c r="CP462" s="96"/>
      <c r="CQ462" s="96"/>
      <c r="CR462" s="96"/>
      <c r="CS462" s="96"/>
      <c r="CT462" s="96"/>
      <c r="CU462" s="96"/>
      <c r="CV462" s="96"/>
      <c r="CW462" s="96"/>
      <c r="CX462" s="96"/>
      <c r="CY462" s="96"/>
      <c r="CZ462" s="96"/>
      <c r="DA462" s="96"/>
      <c r="DB462" s="96"/>
      <c r="DC462" s="96"/>
      <c r="DD462" s="96"/>
      <c r="DE462" s="96"/>
      <c r="DF462" s="96"/>
      <c r="DG462" s="96"/>
      <c r="DH462" s="96"/>
      <c r="DI462" s="96"/>
      <c r="DJ462" s="96"/>
      <c r="DK462" s="96"/>
      <c r="DL462" s="96"/>
      <c r="DM462" s="96"/>
      <c r="DN462" s="96"/>
      <c r="DO462" s="96"/>
      <c r="DP462" s="96"/>
      <c r="DQ462" s="96"/>
      <c r="DR462" s="96"/>
      <c r="DS462" s="96"/>
      <c r="DT462" s="96"/>
      <c r="DU462" s="96"/>
      <c r="DV462" s="96"/>
      <c r="DW462" s="96"/>
      <c r="DX462" s="96"/>
      <c r="DY462" s="96"/>
      <c r="DZ462" s="96"/>
      <c r="EA462" s="96"/>
      <c r="EB462" s="96"/>
      <c r="EC462" s="96"/>
      <c r="ED462" s="96"/>
      <c r="EE462" s="96"/>
      <c r="EF462" s="96"/>
      <c r="EG462" s="96"/>
      <c r="EH462" s="96"/>
      <c r="EI462" s="96"/>
      <c r="EJ462" s="96"/>
      <c r="EK462" s="96"/>
      <c r="EL462" s="96"/>
      <c r="EM462" s="96"/>
      <c r="EN462" s="96"/>
      <c r="EO462" s="96"/>
      <c r="EP462" s="96"/>
      <c r="EQ462" s="96"/>
      <c r="ER462" s="96"/>
      <c r="ES462" s="96"/>
      <c r="ET462" s="96"/>
      <c r="EU462" s="96"/>
      <c r="EV462" s="96"/>
      <c r="EW462" s="96"/>
      <c r="EX462" s="96"/>
      <c r="EY462" s="96"/>
      <c r="EZ462" s="96"/>
      <c r="FA462" s="96"/>
      <c r="FB462" s="96"/>
      <c r="FC462" s="96"/>
      <c r="FD462" s="96"/>
      <c r="FE462" s="96"/>
      <c r="FF462" s="96"/>
    </row>
    <row r="463" spans="1:162" x14ac:dyDescent="0.25">
      <c r="A463" s="95"/>
      <c r="B463" s="98"/>
      <c r="C463" s="97"/>
      <c r="D463" s="97"/>
      <c r="E463" s="97"/>
      <c r="F463" s="97"/>
      <c r="G463" s="97"/>
      <c r="H463" s="97"/>
      <c r="I463" s="97"/>
      <c r="J463" s="97"/>
      <c r="K463" s="97"/>
      <c r="L463" s="97"/>
      <c r="M463" s="97"/>
      <c r="N463" s="98"/>
      <c r="O463" s="98"/>
      <c r="P463" s="97"/>
      <c r="Q463" s="97"/>
      <c r="R463" s="98"/>
      <c r="S463" s="97"/>
      <c r="T463" s="98"/>
      <c r="U463" s="98"/>
      <c r="V463" s="98"/>
      <c r="W463" s="160"/>
      <c r="X463" s="95"/>
      <c r="Y463" s="98"/>
      <c r="Z463" s="163"/>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c r="BG463" s="96"/>
      <c r="BH463" s="96"/>
      <c r="BI463" s="96"/>
      <c r="BJ463" s="96"/>
      <c r="BK463" s="96"/>
      <c r="BL463" s="96"/>
      <c r="BM463" s="96"/>
      <c r="BN463" s="96"/>
      <c r="BO463" s="96"/>
      <c r="BP463" s="96"/>
      <c r="BQ463" s="96"/>
      <c r="BR463" s="96"/>
      <c r="BS463" s="96"/>
      <c r="BT463" s="96"/>
      <c r="BU463" s="96"/>
      <c r="BV463" s="96"/>
      <c r="BW463" s="96"/>
      <c r="BX463" s="96"/>
      <c r="BY463" s="96"/>
      <c r="BZ463" s="96"/>
      <c r="CA463" s="96"/>
      <c r="CB463" s="96"/>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96"/>
      <c r="EM463" s="96"/>
      <c r="EN463" s="96"/>
      <c r="EO463" s="96"/>
      <c r="EP463" s="96"/>
      <c r="EQ463" s="96"/>
      <c r="ER463" s="96"/>
      <c r="ES463" s="96"/>
      <c r="ET463" s="96"/>
      <c r="EU463" s="96"/>
      <c r="EV463" s="96"/>
      <c r="EW463" s="96"/>
      <c r="EX463" s="96"/>
      <c r="EY463" s="96"/>
      <c r="EZ463" s="96"/>
      <c r="FA463" s="96"/>
      <c r="FB463" s="96"/>
      <c r="FC463" s="96"/>
      <c r="FD463" s="96"/>
      <c r="FE463" s="96"/>
      <c r="FF463" s="96"/>
    </row>
    <row r="464" spans="1:162" x14ac:dyDescent="0.25">
      <c r="A464" s="95"/>
      <c r="B464" s="98"/>
      <c r="C464" s="97"/>
      <c r="D464" s="97"/>
      <c r="E464" s="97"/>
      <c r="F464" s="97"/>
      <c r="G464" s="97"/>
      <c r="H464" s="97"/>
      <c r="I464" s="97"/>
      <c r="J464" s="97"/>
      <c r="K464" s="97"/>
      <c r="L464" s="97"/>
      <c r="M464" s="97"/>
      <c r="N464" s="98"/>
      <c r="O464" s="98"/>
      <c r="P464" s="97"/>
      <c r="Q464" s="97"/>
      <c r="R464" s="98"/>
      <c r="S464" s="97"/>
      <c r="T464" s="98"/>
      <c r="U464" s="98"/>
      <c r="V464" s="98"/>
      <c r="W464" s="160"/>
      <c r="X464" s="95"/>
      <c r="Y464" s="98"/>
      <c r="Z464" s="163"/>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96"/>
      <c r="BG464" s="96"/>
      <c r="BH464" s="96"/>
      <c r="BI464" s="96"/>
      <c r="BJ464" s="96"/>
      <c r="BK464" s="96"/>
      <c r="BL464" s="96"/>
      <c r="BM464" s="96"/>
      <c r="BN464" s="96"/>
      <c r="BO464" s="96"/>
      <c r="BP464" s="96"/>
      <c r="BQ464" s="96"/>
      <c r="BR464" s="96"/>
      <c r="BS464" s="96"/>
      <c r="BT464" s="96"/>
      <c r="BU464" s="96"/>
      <c r="BV464" s="96"/>
      <c r="BW464" s="96"/>
      <c r="BX464" s="96"/>
      <c r="BY464" s="96"/>
      <c r="BZ464" s="96"/>
      <c r="CA464" s="96"/>
      <c r="CB464" s="96"/>
      <c r="CC464" s="96"/>
      <c r="CD464" s="96"/>
      <c r="CE464" s="96"/>
      <c r="CF464" s="96"/>
      <c r="CG464" s="96"/>
      <c r="CH464" s="96"/>
      <c r="CI464" s="96"/>
      <c r="CJ464" s="96"/>
      <c r="CK464" s="96"/>
      <c r="CL464" s="96"/>
      <c r="CM464" s="96"/>
      <c r="CN464" s="96"/>
      <c r="CO464" s="96"/>
      <c r="CP464" s="96"/>
      <c r="CQ464" s="96"/>
      <c r="CR464" s="96"/>
      <c r="CS464" s="96"/>
      <c r="CT464" s="96"/>
      <c r="CU464" s="96"/>
      <c r="CV464" s="96"/>
      <c r="CW464" s="96"/>
      <c r="CX464" s="96"/>
      <c r="CY464" s="96"/>
      <c r="CZ464" s="96"/>
      <c r="DA464" s="96"/>
      <c r="DB464" s="96"/>
      <c r="DC464" s="96"/>
      <c r="DD464" s="96"/>
      <c r="DE464" s="96"/>
      <c r="DF464" s="96"/>
      <c r="DG464" s="96"/>
      <c r="DH464" s="96"/>
      <c r="DI464" s="96"/>
      <c r="DJ464" s="96"/>
      <c r="DK464" s="96"/>
      <c r="DL464" s="96"/>
      <c r="DM464" s="96"/>
      <c r="DN464" s="96"/>
      <c r="DO464" s="96"/>
      <c r="DP464" s="96"/>
      <c r="DQ464" s="96"/>
      <c r="DR464" s="96"/>
      <c r="DS464" s="96"/>
      <c r="DT464" s="96"/>
      <c r="DU464" s="96"/>
      <c r="DV464" s="96"/>
      <c r="DW464" s="96"/>
      <c r="DX464" s="96"/>
      <c r="DY464" s="96"/>
      <c r="DZ464" s="96"/>
      <c r="EA464" s="96"/>
      <c r="EB464" s="96"/>
      <c r="EC464" s="96"/>
      <c r="ED464" s="96"/>
      <c r="EE464" s="96"/>
      <c r="EF464" s="96"/>
      <c r="EG464" s="96"/>
      <c r="EH464" s="96"/>
      <c r="EI464" s="96"/>
      <c r="EJ464" s="96"/>
      <c r="EK464" s="96"/>
      <c r="EL464" s="96"/>
      <c r="EM464" s="96"/>
      <c r="EN464" s="96"/>
      <c r="EO464" s="96"/>
      <c r="EP464" s="96"/>
      <c r="EQ464" s="96"/>
      <c r="ER464" s="96"/>
      <c r="ES464" s="96"/>
      <c r="ET464" s="96"/>
      <c r="EU464" s="96"/>
      <c r="EV464" s="96"/>
      <c r="EW464" s="96"/>
      <c r="EX464" s="96"/>
      <c r="EY464" s="96"/>
      <c r="EZ464" s="96"/>
      <c r="FA464" s="96"/>
      <c r="FB464" s="96"/>
      <c r="FC464" s="96"/>
      <c r="FD464" s="96"/>
      <c r="FE464" s="96"/>
      <c r="FF464" s="96"/>
    </row>
    <row r="465" spans="1:162" x14ac:dyDescent="0.25">
      <c r="A465" s="95"/>
      <c r="B465" s="98"/>
      <c r="C465" s="97"/>
      <c r="D465" s="97"/>
      <c r="E465" s="97"/>
      <c r="F465" s="97"/>
      <c r="G465" s="97"/>
      <c r="H465" s="97"/>
      <c r="I465" s="97"/>
      <c r="J465" s="97"/>
      <c r="K465" s="97"/>
      <c r="L465" s="97"/>
      <c r="M465" s="97"/>
      <c r="N465" s="98"/>
      <c r="O465" s="98"/>
      <c r="P465" s="97"/>
      <c r="Q465" s="97"/>
      <c r="R465" s="98"/>
      <c r="S465" s="97"/>
      <c r="T465" s="98"/>
      <c r="U465" s="98"/>
      <c r="V465" s="98"/>
      <c r="W465" s="160"/>
      <c r="X465" s="95"/>
      <c r="Y465" s="98"/>
      <c r="Z465" s="163"/>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96"/>
      <c r="AZ465" s="96"/>
      <c r="BA465" s="96"/>
      <c r="BB465" s="96"/>
      <c r="BC465" s="96"/>
      <c r="BD465" s="96"/>
      <c r="BE465" s="96"/>
      <c r="BF465" s="96"/>
      <c r="BG465" s="96"/>
      <c r="BH465" s="96"/>
      <c r="BI465" s="96"/>
      <c r="BJ465" s="96"/>
      <c r="BK465" s="96"/>
      <c r="BL465" s="96"/>
      <c r="BM465" s="96"/>
      <c r="BN465" s="96"/>
      <c r="BO465" s="96"/>
      <c r="BP465" s="96"/>
      <c r="BQ465" s="96"/>
      <c r="BR465" s="96"/>
      <c r="BS465" s="96"/>
      <c r="BT465" s="96"/>
      <c r="BU465" s="96"/>
      <c r="BV465" s="96"/>
      <c r="BW465" s="96"/>
      <c r="BX465" s="96"/>
      <c r="BY465" s="96"/>
      <c r="BZ465" s="96"/>
      <c r="CA465" s="96"/>
      <c r="CB465" s="96"/>
      <c r="CC465" s="96"/>
      <c r="CD465" s="96"/>
      <c r="CE465" s="96"/>
      <c r="CF465" s="96"/>
      <c r="CG465" s="96"/>
      <c r="CH465" s="96"/>
      <c r="CI465" s="96"/>
      <c r="CJ465" s="96"/>
      <c r="CK465" s="96"/>
      <c r="CL465" s="96"/>
      <c r="CM465" s="96"/>
      <c r="CN465" s="96"/>
      <c r="CO465" s="96"/>
      <c r="CP465" s="96"/>
      <c r="CQ465" s="96"/>
      <c r="CR465" s="96"/>
      <c r="CS465" s="96"/>
      <c r="CT465" s="96"/>
      <c r="CU465" s="96"/>
      <c r="CV465" s="96"/>
      <c r="CW465" s="96"/>
      <c r="CX465" s="96"/>
      <c r="CY465" s="96"/>
      <c r="CZ465" s="96"/>
      <c r="DA465" s="96"/>
      <c r="DB465" s="96"/>
      <c r="DC465" s="96"/>
      <c r="DD465" s="96"/>
      <c r="DE465" s="96"/>
      <c r="DF465" s="96"/>
      <c r="DG465" s="96"/>
      <c r="DH465" s="96"/>
      <c r="DI465" s="96"/>
      <c r="DJ465" s="96"/>
      <c r="DK465" s="96"/>
      <c r="DL465" s="96"/>
      <c r="DM465" s="96"/>
      <c r="DN465" s="96"/>
      <c r="DO465" s="96"/>
      <c r="DP465" s="96"/>
      <c r="DQ465" s="96"/>
      <c r="DR465" s="96"/>
      <c r="DS465" s="96"/>
      <c r="DT465" s="96"/>
      <c r="DU465" s="96"/>
      <c r="DV465" s="96"/>
      <c r="DW465" s="96"/>
      <c r="DX465" s="96"/>
      <c r="DY465" s="96"/>
      <c r="DZ465" s="96"/>
      <c r="EA465" s="96"/>
      <c r="EB465" s="96"/>
      <c r="EC465" s="96"/>
      <c r="ED465" s="96"/>
      <c r="EE465" s="96"/>
      <c r="EF465" s="96"/>
      <c r="EG465" s="96"/>
      <c r="EH465" s="96"/>
      <c r="EI465" s="96"/>
      <c r="EJ465" s="96"/>
      <c r="EK465" s="96"/>
      <c r="EL465" s="96"/>
      <c r="EM465" s="96"/>
      <c r="EN465" s="96"/>
      <c r="EO465" s="96"/>
      <c r="EP465" s="96"/>
      <c r="EQ465" s="96"/>
      <c r="ER465" s="96"/>
      <c r="ES465" s="96"/>
      <c r="ET465" s="96"/>
      <c r="EU465" s="96"/>
      <c r="EV465" s="96"/>
      <c r="EW465" s="96"/>
      <c r="EX465" s="96"/>
      <c r="EY465" s="96"/>
      <c r="EZ465" s="96"/>
      <c r="FA465" s="96"/>
      <c r="FB465" s="96"/>
      <c r="FC465" s="96"/>
      <c r="FD465" s="96"/>
      <c r="FE465" s="96"/>
      <c r="FF465" s="96"/>
    </row>
    <row r="466" spans="1:162" x14ac:dyDescent="0.25">
      <c r="A466" s="95"/>
      <c r="B466" s="98"/>
      <c r="C466" s="97"/>
      <c r="D466" s="97"/>
      <c r="E466" s="97"/>
      <c r="F466" s="97"/>
      <c r="G466" s="97"/>
      <c r="H466" s="97"/>
      <c r="I466" s="97"/>
      <c r="J466" s="97"/>
      <c r="K466" s="97"/>
      <c r="L466" s="97"/>
      <c r="M466" s="97"/>
      <c r="N466" s="98"/>
      <c r="O466" s="98"/>
      <c r="P466" s="97"/>
      <c r="Q466" s="97"/>
      <c r="R466" s="98"/>
      <c r="S466" s="97"/>
      <c r="T466" s="98"/>
      <c r="U466" s="98"/>
      <c r="V466" s="98"/>
      <c r="W466" s="160"/>
      <c r="X466" s="95"/>
      <c r="Y466" s="98"/>
      <c r="Z466" s="163"/>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96"/>
      <c r="BG466" s="96"/>
      <c r="BH466" s="96"/>
      <c r="BI466" s="96"/>
      <c r="BJ466" s="96"/>
      <c r="BK466" s="96"/>
      <c r="BL466" s="96"/>
      <c r="BM466" s="96"/>
      <c r="BN466" s="96"/>
      <c r="BO466" s="96"/>
      <c r="BP466" s="96"/>
      <c r="BQ466" s="96"/>
      <c r="BR466" s="96"/>
      <c r="BS466" s="96"/>
      <c r="BT466" s="96"/>
      <c r="BU466" s="96"/>
      <c r="BV466" s="96"/>
      <c r="BW466" s="96"/>
      <c r="BX466" s="96"/>
      <c r="BY466" s="96"/>
      <c r="BZ466" s="96"/>
      <c r="CA466" s="96"/>
      <c r="CB466" s="96"/>
      <c r="CC466" s="96"/>
      <c r="CD466" s="96"/>
      <c r="CE466" s="96"/>
      <c r="CF466" s="96"/>
      <c r="CG466" s="96"/>
      <c r="CH466" s="96"/>
      <c r="CI466" s="96"/>
      <c r="CJ466" s="96"/>
      <c r="CK466" s="96"/>
      <c r="CL466" s="96"/>
      <c r="CM466" s="96"/>
      <c r="CN466" s="96"/>
      <c r="CO466" s="96"/>
      <c r="CP466" s="96"/>
      <c r="CQ466" s="96"/>
      <c r="CR466" s="96"/>
      <c r="CS466" s="96"/>
      <c r="CT466" s="96"/>
      <c r="CU466" s="96"/>
      <c r="CV466" s="96"/>
      <c r="CW466" s="96"/>
      <c r="CX466" s="96"/>
      <c r="CY466" s="96"/>
      <c r="CZ466" s="96"/>
      <c r="DA466" s="96"/>
      <c r="DB466" s="96"/>
      <c r="DC466" s="96"/>
      <c r="DD466" s="96"/>
      <c r="DE466" s="96"/>
      <c r="DF466" s="96"/>
      <c r="DG466" s="96"/>
      <c r="DH466" s="96"/>
      <c r="DI466" s="96"/>
      <c r="DJ466" s="96"/>
      <c r="DK466" s="96"/>
      <c r="DL466" s="96"/>
      <c r="DM466" s="96"/>
      <c r="DN466" s="96"/>
      <c r="DO466" s="96"/>
      <c r="DP466" s="96"/>
      <c r="DQ466" s="96"/>
      <c r="DR466" s="96"/>
      <c r="DS466" s="96"/>
      <c r="DT466" s="96"/>
      <c r="DU466" s="96"/>
      <c r="DV466" s="96"/>
      <c r="DW466" s="96"/>
      <c r="DX466" s="96"/>
      <c r="DY466" s="96"/>
      <c r="DZ466" s="96"/>
      <c r="EA466" s="96"/>
      <c r="EB466" s="96"/>
      <c r="EC466" s="96"/>
      <c r="ED466" s="96"/>
      <c r="EE466" s="96"/>
      <c r="EF466" s="96"/>
      <c r="EG466" s="96"/>
      <c r="EH466" s="96"/>
      <c r="EI466" s="96"/>
      <c r="EJ466" s="96"/>
      <c r="EK466" s="96"/>
      <c r="EL466" s="96"/>
      <c r="EM466" s="96"/>
      <c r="EN466" s="96"/>
      <c r="EO466" s="96"/>
      <c r="EP466" s="96"/>
      <c r="EQ466" s="96"/>
      <c r="ER466" s="96"/>
      <c r="ES466" s="96"/>
      <c r="ET466" s="96"/>
      <c r="EU466" s="96"/>
      <c r="EV466" s="96"/>
      <c r="EW466" s="96"/>
      <c r="EX466" s="96"/>
      <c r="EY466" s="96"/>
      <c r="EZ466" s="96"/>
      <c r="FA466" s="96"/>
      <c r="FB466" s="96"/>
      <c r="FC466" s="96"/>
      <c r="FD466" s="96"/>
      <c r="FE466" s="96"/>
      <c r="FF466" s="96"/>
    </row>
    <row r="467" spans="1:162" x14ac:dyDescent="0.25">
      <c r="A467" s="95"/>
      <c r="B467" s="98"/>
      <c r="C467" s="97"/>
      <c r="D467" s="97"/>
      <c r="E467" s="97"/>
      <c r="F467" s="97"/>
      <c r="G467" s="97"/>
      <c r="H467" s="97"/>
      <c r="I467" s="97"/>
      <c r="J467" s="97"/>
      <c r="K467" s="97"/>
      <c r="L467" s="97"/>
      <c r="M467" s="97"/>
      <c r="N467" s="98"/>
      <c r="O467" s="98"/>
      <c r="P467" s="97"/>
      <c r="Q467" s="97"/>
      <c r="R467" s="98"/>
      <c r="S467" s="97"/>
      <c r="T467" s="98"/>
      <c r="U467" s="98"/>
      <c r="V467" s="98"/>
      <c r="W467" s="160"/>
      <c r="X467" s="95"/>
      <c r="Y467" s="98"/>
      <c r="Z467" s="163"/>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6"/>
      <c r="BB467" s="96"/>
      <c r="BC467" s="96"/>
      <c r="BD467" s="96"/>
      <c r="BE467" s="96"/>
      <c r="BF467" s="96"/>
      <c r="BG467" s="96"/>
      <c r="BH467" s="96"/>
      <c r="BI467" s="96"/>
      <c r="BJ467" s="96"/>
      <c r="BK467" s="96"/>
      <c r="BL467" s="96"/>
      <c r="BM467" s="96"/>
      <c r="BN467" s="96"/>
      <c r="BO467" s="96"/>
      <c r="BP467" s="96"/>
      <c r="BQ467" s="96"/>
      <c r="BR467" s="96"/>
      <c r="BS467" s="96"/>
      <c r="BT467" s="96"/>
      <c r="BU467" s="96"/>
      <c r="BV467" s="96"/>
      <c r="BW467" s="96"/>
      <c r="BX467" s="96"/>
      <c r="BY467" s="96"/>
      <c r="BZ467" s="96"/>
      <c r="CA467" s="96"/>
      <c r="CB467" s="96"/>
      <c r="CC467" s="96"/>
      <c r="CD467" s="96"/>
      <c r="CE467" s="96"/>
      <c r="CF467" s="96"/>
      <c r="CG467" s="96"/>
      <c r="CH467" s="96"/>
      <c r="CI467" s="96"/>
      <c r="CJ467" s="96"/>
      <c r="CK467" s="96"/>
      <c r="CL467" s="96"/>
      <c r="CM467" s="96"/>
      <c r="CN467" s="96"/>
      <c r="CO467" s="96"/>
      <c r="CP467" s="96"/>
      <c r="CQ467" s="96"/>
      <c r="CR467" s="96"/>
      <c r="CS467" s="96"/>
      <c r="CT467" s="96"/>
      <c r="CU467" s="96"/>
      <c r="CV467" s="96"/>
      <c r="CW467" s="96"/>
      <c r="CX467" s="96"/>
      <c r="CY467" s="96"/>
      <c r="CZ467" s="96"/>
      <c r="DA467" s="96"/>
      <c r="DB467" s="96"/>
      <c r="DC467" s="96"/>
      <c r="DD467" s="96"/>
      <c r="DE467" s="96"/>
      <c r="DF467" s="96"/>
      <c r="DG467" s="96"/>
      <c r="DH467" s="96"/>
      <c r="DI467" s="96"/>
      <c r="DJ467" s="96"/>
      <c r="DK467" s="96"/>
      <c r="DL467" s="96"/>
      <c r="DM467" s="96"/>
      <c r="DN467" s="96"/>
      <c r="DO467" s="96"/>
      <c r="DP467" s="96"/>
      <c r="DQ467" s="96"/>
      <c r="DR467" s="96"/>
      <c r="DS467" s="96"/>
      <c r="DT467" s="96"/>
      <c r="DU467" s="96"/>
      <c r="DV467" s="96"/>
      <c r="DW467" s="96"/>
      <c r="DX467" s="96"/>
      <c r="DY467" s="96"/>
      <c r="DZ467" s="96"/>
      <c r="EA467" s="96"/>
      <c r="EB467" s="96"/>
      <c r="EC467" s="96"/>
      <c r="ED467" s="96"/>
      <c r="EE467" s="96"/>
      <c r="EF467" s="96"/>
      <c r="EG467" s="96"/>
      <c r="EH467" s="96"/>
      <c r="EI467" s="96"/>
      <c r="EJ467" s="96"/>
      <c r="EK467" s="96"/>
      <c r="EL467" s="96"/>
      <c r="EM467" s="96"/>
      <c r="EN467" s="96"/>
      <c r="EO467" s="96"/>
      <c r="EP467" s="96"/>
      <c r="EQ467" s="96"/>
      <c r="ER467" s="96"/>
      <c r="ES467" s="96"/>
      <c r="ET467" s="96"/>
      <c r="EU467" s="96"/>
      <c r="EV467" s="96"/>
      <c r="EW467" s="96"/>
      <c r="EX467" s="96"/>
      <c r="EY467" s="96"/>
      <c r="EZ467" s="96"/>
      <c r="FA467" s="96"/>
      <c r="FB467" s="96"/>
      <c r="FC467" s="96"/>
      <c r="FD467" s="96"/>
      <c r="FE467" s="96"/>
      <c r="FF467" s="96"/>
    </row>
    <row r="468" spans="1:162" x14ac:dyDescent="0.25">
      <c r="A468" s="95"/>
      <c r="B468" s="98"/>
      <c r="C468" s="97"/>
      <c r="D468" s="97"/>
      <c r="E468" s="97"/>
      <c r="F468" s="97"/>
      <c r="G468" s="97"/>
      <c r="H468" s="97"/>
      <c r="I468" s="97"/>
      <c r="J468" s="97"/>
      <c r="K468" s="97"/>
      <c r="L468" s="97"/>
      <c r="M468" s="97"/>
      <c r="N468" s="98"/>
      <c r="O468" s="98"/>
      <c r="P468" s="97"/>
      <c r="Q468" s="97"/>
      <c r="R468" s="98"/>
      <c r="S468" s="97"/>
      <c r="T468" s="98"/>
      <c r="U468" s="98"/>
      <c r="V468" s="98"/>
      <c r="W468" s="160"/>
      <c r="X468" s="95"/>
      <c r="Y468" s="98"/>
      <c r="Z468" s="163"/>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96"/>
      <c r="BG468" s="96"/>
      <c r="BH468" s="96"/>
      <c r="BI468" s="96"/>
      <c r="BJ468" s="96"/>
      <c r="BK468" s="96"/>
      <c r="BL468" s="96"/>
      <c r="BM468" s="96"/>
      <c r="BN468" s="96"/>
      <c r="BO468" s="96"/>
      <c r="BP468" s="96"/>
      <c r="BQ468" s="96"/>
      <c r="BR468" s="96"/>
      <c r="BS468" s="96"/>
      <c r="BT468" s="96"/>
      <c r="BU468" s="96"/>
      <c r="BV468" s="96"/>
      <c r="BW468" s="96"/>
      <c r="BX468" s="96"/>
      <c r="BY468" s="96"/>
      <c r="BZ468" s="96"/>
      <c r="CA468" s="96"/>
      <c r="CB468" s="96"/>
      <c r="CC468" s="96"/>
      <c r="CD468" s="96"/>
      <c r="CE468" s="96"/>
      <c r="CF468" s="96"/>
      <c r="CG468" s="96"/>
      <c r="CH468" s="96"/>
      <c r="CI468" s="96"/>
      <c r="CJ468" s="96"/>
      <c r="CK468" s="96"/>
      <c r="CL468" s="96"/>
      <c r="CM468" s="96"/>
      <c r="CN468" s="96"/>
      <c r="CO468" s="96"/>
      <c r="CP468" s="96"/>
      <c r="CQ468" s="96"/>
      <c r="CR468" s="96"/>
      <c r="CS468" s="96"/>
      <c r="CT468" s="96"/>
      <c r="CU468" s="96"/>
      <c r="CV468" s="96"/>
      <c r="CW468" s="96"/>
      <c r="CX468" s="96"/>
      <c r="CY468" s="96"/>
      <c r="CZ468" s="96"/>
      <c r="DA468" s="96"/>
      <c r="DB468" s="96"/>
      <c r="DC468" s="96"/>
      <c r="DD468" s="96"/>
      <c r="DE468" s="96"/>
      <c r="DF468" s="96"/>
      <c r="DG468" s="96"/>
      <c r="DH468" s="96"/>
      <c r="DI468" s="96"/>
      <c r="DJ468" s="96"/>
      <c r="DK468" s="96"/>
      <c r="DL468" s="96"/>
      <c r="DM468" s="96"/>
      <c r="DN468" s="96"/>
      <c r="DO468" s="96"/>
      <c r="DP468" s="96"/>
      <c r="DQ468" s="96"/>
      <c r="DR468" s="96"/>
      <c r="DS468" s="96"/>
      <c r="DT468" s="96"/>
      <c r="DU468" s="96"/>
      <c r="DV468" s="96"/>
      <c r="DW468" s="96"/>
      <c r="DX468" s="96"/>
      <c r="DY468" s="96"/>
      <c r="DZ468" s="96"/>
      <c r="EA468" s="96"/>
      <c r="EB468" s="96"/>
      <c r="EC468" s="96"/>
      <c r="ED468" s="96"/>
      <c r="EE468" s="96"/>
      <c r="EF468" s="96"/>
      <c r="EG468" s="96"/>
      <c r="EH468" s="96"/>
      <c r="EI468" s="96"/>
      <c r="EJ468" s="96"/>
      <c r="EK468" s="96"/>
      <c r="EL468" s="96"/>
      <c r="EM468" s="96"/>
      <c r="EN468" s="96"/>
      <c r="EO468" s="96"/>
      <c r="EP468" s="96"/>
      <c r="EQ468" s="96"/>
      <c r="ER468" s="96"/>
      <c r="ES468" s="96"/>
      <c r="ET468" s="96"/>
      <c r="EU468" s="96"/>
      <c r="EV468" s="96"/>
      <c r="EW468" s="96"/>
      <c r="EX468" s="96"/>
      <c r="EY468" s="96"/>
      <c r="EZ468" s="96"/>
      <c r="FA468" s="96"/>
      <c r="FB468" s="96"/>
      <c r="FC468" s="96"/>
      <c r="FD468" s="96"/>
      <c r="FE468" s="96"/>
      <c r="FF468" s="96"/>
    </row>
    <row r="469" spans="1:162" x14ac:dyDescent="0.25">
      <c r="A469" s="95"/>
      <c r="B469" s="98"/>
      <c r="C469" s="97"/>
      <c r="D469" s="97"/>
      <c r="E469" s="97"/>
      <c r="F469" s="97"/>
      <c r="G469" s="97"/>
      <c r="H469" s="97"/>
      <c r="I469" s="97"/>
      <c r="J469" s="97"/>
      <c r="K469" s="97"/>
      <c r="L469" s="97"/>
      <c r="M469" s="97"/>
      <c r="N469" s="98"/>
      <c r="O469" s="98"/>
      <c r="P469" s="97"/>
      <c r="Q469" s="97"/>
      <c r="R469" s="98"/>
      <c r="S469" s="97"/>
      <c r="T469" s="98"/>
      <c r="U469" s="98"/>
      <c r="V469" s="98"/>
      <c r="W469" s="160"/>
      <c r="X469" s="95"/>
      <c r="Y469" s="98"/>
      <c r="Z469" s="163"/>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96"/>
      <c r="BC469" s="96"/>
      <c r="BD469" s="96"/>
      <c r="BE469" s="96"/>
      <c r="BF469" s="96"/>
      <c r="BG469" s="96"/>
      <c r="BH469" s="96"/>
      <c r="BI469" s="96"/>
      <c r="BJ469" s="96"/>
      <c r="BK469" s="96"/>
      <c r="BL469" s="96"/>
      <c r="BM469" s="96"/>
      <c r="BN469" s="96"/>
      <c r="BO469" s="96"/>
      <c r="BP469" s="96"/>
      <c r="BQ469" s="96"/>
      <c r="BR469" s="96"/>
      <c r="BS469" s="96"/>
      <c r="BT469" s="96"/>
      <c r="BU469" s="96"/>
      <c r="BV469" s="96"/>
      <c r="BW469" s="96"/>
      <c r="BX469" s="96"/>
      <c r="BY469" s="96"/>
      <c r="BZ469" s="96"/>
      <c r="CA469" s="96"/>
      <c r="CB469" s="96"/>
      <c r="CC469" s="96"/>
      <c r="CD469" s="96"/>
      <c r="CE469" s="96"/>
      <c r="CF469" s="96"/>
      <c r="CG469" s="96"/>
      <c r="CH469" s="96"/>
      <c r="CI469" s="96"/>
      <c r="CJ469" s="96"/>
      <c r="CK469" s="96"/>
      <c r="CL469" s="96"/>
      <c r="CM469" s="96"/>
      <c r="CN469" s="96"/>
      <c r="CO469" s="96"/>
      <c r="CP469" s="96"/>
      <c r="CQ469" s="96"/>
      <c r="CR469" s="96"/>
      <c r="CS469" s="96"/>
      <c r="CT469" s="96"/>
      <c r="CU469" s="96"/>
      <c r="CV469" s="96"/>
      <c r="CW469" s="96"/>
      <c r="CX469" s="96"/>
      <c r="CY469" s="96"/>
      <c r="CZ469" s="96"/>
      <c r="DA469" s="96"/>
      <c r="DB469" s="96"/>
      <c r="DC469" s="96"/>
      <c r="DD469" s="96"/>
      <c r="DE469" s="96"/>
      <c r="DF469" s="96"/>
      <c r="DG469" s="96"/>
      <c r="DH469" s="96"/>
      <c r="DI469" s="96"/>
      <c r="DJ469" s="96"/>
      <c r="DK469" s="96"/>
      <c r="DL469" s="96"/>
      <c r="DM469" s="96"/>
      <c r="DN469" s="96"/>
      <c r="DO469" s="96"/>
      <c r="DP469" s="96"/>
      <c r="DQ469" s="96"/>
      <c r="DR469" s="96"/>
      <c r="DS469" s="96"/>
      <c r="DT469" s="96"/>
      <c r="DU469" s="96"/>
      <c r="DV469" s="96"/>
      <c r="DW469" s="96"/>
      <c r="DX469" s="96"/>
      <c r="DY469" s="96"/>
      <c r="DZ469" s="96"/>
      <c r="EA469" s="96"/>
      <c r="EB469" s="96"/>
      <c r="EC469" s="96"/>
      <c r="ED469" s="96"/>
      <c r="EE469" s="96"/>
      <c r="EF469" s="96"/>
      <c r="EG469" s="96"/>
      <c r="EH469" s="96"/>
      <c r="EI469" s="96"/>
      <c r="EJ469" s="96"/>
      <c r="EK469" s="96"/>
      <c r="EL469" s="96"/>
      <c r="EM469" s="96"/>
      <c r="EN469" s="96"/>
      <c r="EO469" s="96"/>
      <c r="EP469" s="96"/>
      <c r="EQ469" s="96"/>
      <c r="ER469" s="96"/>
      <c r="ES469" s="96"/>
      <c r="ET469" s="96"/>
      <c r="EU469" s="96"/>
      <c r="EV469" s="96"/>
      <c r="EW469" s="96"/>
      <c r="EX469" s="96"/>
      <c r="EY469" s="96"/>
      <c r="EZ469" s="96"/>
      <c r="FA469" s="96"/>
      <c r="FB469" s="96"/>
      <c r="FC469" s="96"/>
      <c r="FD469" s="96"/>
      <c r="FE469" s="96"/>
      <c r="FF469" s="96"/>
    </row>
    <row r="470" spans="1:162" x14ac:dyDescent="0.25">
      <c r="A470" s="95"/>
      <c r="B470" s="98"/>
      <c r="C470" s="97"/>
      <c r="D470" s="97"/>
      <c r="E470" s="97"/>
      <c r="F470" s="97"/>
      <c r="G470" s="97"/>
      <c r="H470" s="97"/>
      <c r="I470" s="97"/>
      <c r="J470" s="97"/>
      <c r="K470" s="97"/>
      <c r="L470" s="97"/>
      <c r="M470" s="97"/>
      <c r="N470" s="98"/>
      <c r="O470" s="98"/>
      <c r="P470" s="97"/>
      <c r="Q470" s="97"/>
      <c r="R470" s="98"/>
      <c r="S470" s="97"/>
      <c r="T470" s="98"/>
      <c r="U470" s="98"/>
      <c r="V470" s="98"/>
      <c r="W470" s="160"/>
      <c r="X470" s="95"/>
      <c r="Y470" s="98"/>
      <c r="Z470" s="163"/>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96"/>
      <c r="BG470" s="96"/>
      <c r="BH470" s="96"/>
      <c r="BI470" s="96"/>
      <c r="BJ470" s="96"/>
      <c r="BK470" s="96"/>
      <c r="BL470" s="96"/>
      <c r="BM470" s="96"/>
      <c r="BN470" s="96"/>
      <c r="BO470" s="96"/>
      <c r="BP470" s="96"/>
      <c r="BQ470" s="96"/>
      <c r="BR470" s="96"/>
      <c r="BS470" s="96"/>
      <c r="BT470" s="96"/>
      <c r="BU470" s="96"/>
      <c r="BV470" s="96"/>
      <c r="BW470" s="96"/>
      <c r="BX470" s="96"/>
      <c r="BY470" s="96"/>
      <c r="BZ470" s="96"/>
      <c r="CA470" s="96"/>
      <c r="CB470" s="96"/>
      <c r="CC470" s="96"/>
      <c r="CD470" s="96"/>
      <c r="CE470" s="96"/>
      <c r="CF470" s="96"/>
      <c r="CG470" s="96"/>
      <c r="CH470" s="96"/>
      <c r="CI470" s="96"/>
      <c r="CJ470" s="96"/>
      <c r="CK470" s="96"/>
      <c r="CL470" s="96"/>
      <c r="CM470" s="96"/>
      <c r="CN470" s="96"/>
      <c r="CO470" s="96"/>
      <c r="CP470" s="96"/>
      <c r="CQ470" s="96"/>
      <c r="CR470" s="96"/>
      <c r="CS470" s="96"/>
      <c r="CT470" s="96"/>
      <c r="CU470" s="96"/>
      <c r="CV470" s="96"/>
      <c r="CW470" s="96"/>
      <c r="CX470" s="96"/>
      <c r="CY470" s="96"/>
      <c r="CZ470" s="96"/>
      <c r="DA470" s="96"/>
      <c r="DB470" s="96"/>
      <c r="DC470" s="96"/>
      <c r="DD470" s="96"/>
      <c r="DE470" s="96"/>
      <c r="DF470" s="96"/>
      <c r="DG470" s="96"/>
      <c r="DH470" s="96"/>
      <c r="DI470" s="96"/>
      <c r="DJ470" s="96"/>
      <c r="DK470" s="96"/>
      <c r="DL470" s="96"/>
      <c r="DM470" s="96"/>
      <c r="DN470" s="96"/>
      <c r="DO470" s="96"/>
      <c r="DP470" s="96"/>
      <c r="DQ470" s="96"/>
      <c r="DR470" s="96"/>
      <c r="DS470" s="96"/>
      <c r="DT470" s="96"/>
      <c r="DU470" s="96"/>
      <c r="DV470" s="96"/>
      <c r="DW470" s="96"/>
      <c r="DX470" s="96"/>
      <c r="DY470" s="96"/>
      <c r="DZ470" s="96"/>
      <c r="EA470" s="96"/>
      <c r="EB470" s="96"/>
      <c r="EC470" s="96"/>
      <c r="ED470" s="96"/>
      <c r="EE470" s="96"/>
      <c r="EF470" s="96"/>
      <c r="EG470" s="96"/>
      <c r="EH470" s="96"/>
      <c r="EI470" s="96"/>
      <c r="EJ470" s="96"/>
      <c r="EK470" s="96"/>
      <c r="EL470" s="96"/>
      <c r="EM470" s="96"/>
      <c r="EN470" s="96"/>
      <c r="EO470" s="96"/>
      <c r="EP470" s="96"/>
      <c r="EQ470" s="96"/>
      <c r="ER470" s="96"/>
      <c r="ES470" s="96"/>
      <c r="ET470" s="96"/>
      <c r="EU470" s="96"/>
      <c r="EV470" s="96"/>
      <c r="EW470" s="96"/>
      <c r="EX470" s="96"/>
      <c r="EY470" s="96"/>
      <c r="EZ470" s="96"/>
      <c r="FA470" s="96"/>
      <c r="FB470" s="96"/>
      <c r="FC470" s="96"/>
      <c r="FD470" s="96"/>
      <c r="FE470" s="96"/>
      <c r="FF470" s="96"/>
    </row>
    <row r="471" spans="1:162" x14ac:dyDescent="0.25">
      <c r="A471" s="95"/>
      <c r="B471" s="98"/>
      <c r="C471" s="97"/>
      <c r="D471" s="97"/>
      <c r="E471" s="97"/>
      <c r="F471" s="97"/>
      <c r="G471" s="97"/>
      <c r="H471" s="97"/>
      <c r="I471" s="97"/>
      <c r="J471" s="97"/>
      <c r="K471" s="97"/>
      <c r="L471" s="97"/>
      <c r="M471" s="97"/>
      <c r="N471" s="98"/>
      <c r="O471" s="98"/>
      <c r="P471" s="97"/>
      <c r="Q471" s="97"/>
      <c r="R471" s="98"/>
      <c r="S471" s="97"/>
      <c r="T471" s="98"/>
      <c r="U471" s="98"/>
      <c r="V471" s="98"/>
      <c r="W471" s="160"/>
      <c r="X471" s="95"/>
      <c r="Y471" s="98"/>
      <c r="Z471" s="163"/>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96"/>
      <c r="BG471" s="96"/>
      <c r="BH471" s="96"/>
      <c r="BI471" s="96"/>
      <c r="BJ471" s="96"/>
      <c r="BK471" s="96"/>
      <c r="BL471" s="96"/>
      <c r="BM471" s="96"/>
      <c r="BN471" s="96"/>
      <c r="BO471" s="96"/>
      <c r="BP471" s="96"/>
      <c r="BQ471" s="96"/>
      <c r="BR471" s="96"/>
      <c r="BS471" s="96"/>
      <c r="BT471" s="96"/>
      <c r="BU471" s="96"/>
      <c r="BV471" s="96"/>
      <c r="BW471" s="96"/>
      <c r="BX471" s="96"/>
      <c r="BY471" s="96"/>
      <c r="BZ471" s="96"/>
      <c r="CA471" s="96"/>
      <c r="CB471" s="96"/>
      <c r="CC471" s="96"/>
      <c r="CD471" s="96"/>
      <c r="CE471" s="96"/>
      <c r="CF471" s="96"/>
      <c r="CG471" s="96"/>
      <c r="CH471" s="96"/>
      <c r="CI471" s="96"/>
      <c r="CJ471" s="96"/>
      <c r="CK471" s="96"/>
      <c r="CL471" s="96"/>
      <c r="CM471" s="96"/>
      <c r="CN471" s="96"/>
      <c r="CO471" s="96"/>
      <c r="CP471" s="96"/>
      <c r="CQ471" s="96"/>
      <c r="CR471" s="96"/>
      <c r="CS471" s="96"/>
      <c r="CT471" s="96"/>
      <c r="CU471" s="96"/>
      <c r="CV471" s="96"/>
      <c r="CW471" s="96"/>
      <c r="CX471" s="96"/>
      <c r="CY471" s="96"/>
      <c r="CZ471" s="96"/>
      <c r="DA471" s="96"/>
      <c r="DB471" s="96"/>
      <c r="DC471" s="96"/>
      <c r="DD471" s="96"/>
      <c r="DE471" s="96"/>
      <c r="DF471" s="96"/>
      <c r="DG471" s="96"/>
      <c r="DH471" s="96"/>
      <c r="DI471" s="96"/>
      <c r="DJ471" s="96"/>
      <c r="DK471" s="96"/>
      <c r="DL471" s="96"/>
      <c r="DM471" s="96"/>
      <c r="DN471" s="96"/>
      <c r="DO471" s="96"/>
      <c r="DP471" s="96"/>
      <c r="DQ471" s="96"/>
      <c r="DR471" s="96"/>
      <c r="DS471" s="96"/>
      <c r="DT471" s="96"/>
      <c r="DU471" s="96"/>
      <c r="DV471" s="96"/>
      <c r="DW471" s="96"/>
      <c r="DX471" s="96"/>
      <c r="DY471" s="96"/>
      <c r="DZ471" s="96"/>
      <c r="EA471" s="96"/>
      <c r="EB471" s="96"/>
      <c r="EC471" s="96"/>
      <c r="ED471" s="96"/>
      <c r="EE471" s="96"/>
      <c r="EF471" s="96"/>
      <c r="EG471" s="96"/>
      <c r="EH471" s="96"/>
      <c r="EI471" s="96"/>
      <c r="EJ471" s="96"/>
      <c r="EK471" s="96"/>
      <c r="EL471" s="96"/>
      <c r="EM471" s="96"/>
      <c r="EN471" s="96"/>
      <c r="EO471" s="96"/>
      <c r="EP471" s="96"/>
      <c r="EQ471" s="96"/>
      <c r="ER471" s="96"/>
      <c r="ES471" s="96"/>
      <c r="ET471" s="96"/>
      <c r="EU471" s="96"/>
      <c r="EV471" s="96"/>
      <c r="EW471" s="96"/>
      <c r="EX471" s="96"/>
      <c r="EY471" s="96"/>
      <c r="EZ471" s="96"/>
      <c r="FA471" s="96"/>
      <c r="FB471" s="96"/>
      <c r="FC471" s="96"/>
      <c r="FD471" s="96"/>
      <c r="FE471" s="96"/>
      <c r="FF471" s="96"/>
    </row>
    <row r="472" spans="1:162" x14ac:dyDescent="0.25">
      <c r="A472" s="95"/>
      <c r="B472" s="98"/>
      <c r="C472" s="97"/>
      <c r="D472" s="97"/>
      <c r="E472" s="97"/>
      <c r="F472" s="97"/>
      <c r="G472" s="97"/>
      <c r="H472" s="97"/>
      <c r="I472" s="97"/>
      <c r="J472" s="97"/>
      <c r="K472" s="97"/>
      <c r="L472" s="97"/>
      <c r="M472" s="97"/>
      <c r="N472" s="98"/>
      <c r="O472" s="98"/>
      <c r="P472" s="97"/>
      <c r="Q472" s="97"/>
      <c r="R472" s="98"/>
      <c r="S472" s="97"/>
      <c r="T472" s="98"/>
      <c r="U472" s="98"/>
      <c r="V472" s="98"/>
      <c r="W472" s="160"/>
      <c r="X472" s="95"/>
      <c r="Y472" s="98"/>
      <c r="Z472" s="163"/>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96"/>
      <c r="BI472" s="96"/>
      <c r="BJ472" s="96"/>
      <c r="BK472" s="96"/>
      <c r="BL472" s="96"/>
      <c r="BM472" s="96"/>
      <c r="BN472" s="96"/>
      <c r="BO472" s="96"/>
      <c r="BP472" s="96"/>
      <c r="BQ472" s="96"/>
      <c r="BR472" s="96"/>
      <c r="BS472" s="96"/>
      <c r="BT472" s="96"/>
      <c r="BU472" s="96"/>
      <c r="BV472" s="96"/>
      <c r="BW472" s="96"/>
      <c r="BX472" s="96"/>
      <c r="BY472" s="96"/>
      <c r="BZ472" s="96"/>
      <c r="CA472" s="96"/>
      <c r="CB472" s="96"/>
      <c r="CC472" s="96"/>
      <c r="CD472" s="96"/>
      <c r="CE472" s="96"/>
      <c r="CF472" s="96"/>
      <c r="CG472" s="96"/>
      <c r="CH472" s="96"/>
      <c r="CI472" s="96"/>
      <c r="CJ472" s="96"/>
      <c r="CK472" s="96"/>
      <c r="CL472" s="96"/>
      <c r="CM472" s="96"/>
      <c r="CN472" s="96"/>
      <c r="CO472" s="96"/>
      <c r="CP472" s="96"/>
      <c r="CQ472" s="96"/>
      <c r="CR472" s="96"/>
      <c r="CS472" s="96"/>
      <c r="CT472" s="96"/>
      <c r="CU472" s="96"/>
      <c r="CV472" s="96"/>
      <c r="CW472" s="96"/>
      <c r="CX472" s="96"/>
      <c r="CY472" s="96"/>
      <c r="CZ472" s="96"/>
      <c r="DA472" s="96"/>
      <c r="DB472" s="96"/>
      <c r="DC472" s="96"/>
      <c r="DD472" s="96"/>
      <c r="DE472" s="96"/>
      <c r="DF472" s="96"/>
      <c r="DG472" s="96"/>
      <c r="DH472" s="96"/>
      <c r="DI472" s="96"/>
      <c r="DJ472" s="96"/>
      <c r="DK472" s="96"/>
      <c r="DL472" s="96"/>
      <c r="DM472" s="96"/>
      <c r="DN472" s="96"/>
      <c r="DO472" s="96"/>
      <c r="DP472" s="96"/>
      <c r="DQ472" s="96"/>
      <c r="DR472" s="96"/>
      <c r="DS472" s="96"/>
      <c r="DT472" s="96"/>
      <c r="DU472" s="96"/>
      <c r="DV472" s="96"/>
      <c r="DW472" s="96"/>
      <c r="DX472" s="96"/>
      <c r="DY472" s="96"/>
      <c r="DZ472" s="96"/>
      <c r="EA472" s="96"/>
      <c r="EB472" s="96"/>
      <c r="EC472" s="96"/>
      <c r="ED472" s="96"/>
      <c r="EE472" s="96"/>
      <c r="EF472" s="96"/>
      <c r="EG472" s="96"/>
      <c r="EH472" s="96"/>
      <c r="EI472" s="96"/>
      <c r="EJ472" s="96"/>
      <c r="EK472" s="96"/>
      <c r="EL472" s="96"/>
      <c r="EM472" s="96"/>
      <c r="EN472" s="96"/>
      <c r="EO472" s="96"/>
      <c r="EP472" s="96"/>
      <c r="EQ472" s="96"/>
      <c r="ER472" s="96"/>
      <c r="ES472" s="96"/>
      <c r="ET472" s="96"/>
      <c r="EU472" s="96"/>
      <c r="EV472" s="96"/>
      <c r="EW472" s="96"/>
      <c r="EX472" s="96"/>
      <c r="EY472" s="96"/>
      <c r="EZ472" s="96"/>
      <c r="FA472" s="96"/>
      <c r="FB472" s="96"/>
      <c r="FC472" s="96"/>
      <c r="FD472" s="96"/>
      <c r="FE472" s="96"/>
      <c r="FF472" s="96"/>
    </row>
    <row r="473" spans="1:162" x14ac:dyDescent="0.25">
      <c r="A473" s="95"/>
      <c r="B473" s="98"/>
      <c r="C473" s="97"/>
      <c r="D473" s="97"/>
      <c r="E473" s="97"/>
      <c r="F473" s="97"/>
      <c r="G473" s="97"/>
      <c r="H473" s="97"/>
      <c r="I473" s="97"/>
      <c r="J473" s="97"/>
      <c r="K473" s="97"/>
      <c r="L473" s="97"/>
      <c r="M473" s="97"/>
      <c r="N473" s="98"/>
      <c r="O473" s="98"/>
      <c r="P473" s="97"/>
      <c r="Q473" s="97"/>
      <c r="R473" s="98"/>
      <c r="S473" s="97"/>
      <c r="T473" s="98"/>
      <c r="U473" s="98"/>
      <c r="V473" s="98"/>
      <c r="W473" s="160"/>
      <c r="X473" s="95"/>
      <c r="Y473" s="98"/>
      <c r="Z473" s="163"/>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c r="BM473" s="96"/>
      <c r="BN473" s="96"/>
      <c r="BO473" s="96"/>
      <c r="BP473" s="96"/>
      <c r="BQ473" s="96"/>
      <c r="BR473" s="96"/>
      <c r="BS473" s="96"/>
      <c r="BT473" s="96"/>
      <c r="BU473" s="96"/>
      <c r="BV473" s="96"/>
      <c r="BW473" s="96"/>
      <c r="BX473" s="96"/>
      <c r="BY473" s="96"/>
      <c r="BZ473" s="96"/>
      <c r="CA473" s="96"/>
      <c r="CB473" s="96"/>
      <c r="CC473" s="96"/>
      <c r="CD473" s="96"/>
      <c r="CE473" s="96"/>
      <c r="CF473" s="96"/>
      <c r="CG473" s="96"/>
      <c r="CH473" s="96"/>
      <c r="CI473" s="96"/>
      <c r="CJ473" s="96"/>
      <c r="CK473" s="96"/>
      <c r="CL473" s="96"/>
      <c r="CM473" s="96"/>
      <c r="CN473" s="96"/>
      <c r="CO473" s="96"/>
      <c r="CP473" s="96"/>
      <c r="CQ473" s="96"/>
      <c r="CR473" s="96"/>
      <c r="CS473" s="96"/>
      <c r="CT473" s="96"/>
      <c r="CU473" s="96"/>
      <c r="CV473" s="96"/>
      <c r="CW473" s="96"/>
      <c r="CX473" s="96"/>
      <c r="CY473" s="96"/>
      <c r="CZ473" s="96"/>
      <c r="DA473" s="96"/>
      <c r="DB473" s="96"/>
      <c r="DC473" s="96"/>
      <c r="DD473" s="96"/>
      <c r="DE473" s="96"/>
      <c r="DF473" s="96"/>
      <c r="DG473" s="96"/>
      <c r="DH473" s="96"/>
      <c r="DI473" s="96"/>
      <c r="DJ473" s="96"/>
      <c r="DK473" s="96"/>
      <c r="DL473" s="96"/>
      <c r="DM473" s="96"/>
      <c r="DN473" s="96"/>
      <c r="DO473" s="96"/>
      <c r="DP473" s="96"/>
      <c r="DQ473" s="96"/>
      <c r="DR473" s="96"/>
      <c r="DS473" s="96"/>
      <c r="DT473" s="96"/>
      <c r="DU473" s="96"/>
      <c r="DV473" s="96"/>
      <c r="DW473" s="96"/>
      <c r="DX473" s="96"/>
      <c r="DY473" s="96"/>
      <c r="DZ473" s="96"/>
      <c r="EA473" s="96"/>
      <c r="EB473" s="96"/>
      <c r="EC473" s="96"/>
      <c r="ED473" s="96"/>
      <c r="EE473" s="96"/>
      <c r="EF473" s="96"/>
      <c r="EG473" s="96"/>
      <c r="EH473" s="96"/>
      <c r="EI473" s="96"/>
      <c r="EJ473" s="96"/>
      <c r="EK473" s="96"/>
      <c r="EL473" s="96"/>
      <c r="EM473" s="96"/>
      <c r="EN473" s="96"/>
      <c r="EO473" s="96"/>
      <c r="EP473" s="96"/>
      <c r="EQ473" s="96"/>
      <c r="ER473" s="96"/>
      <c r="ES473" s="96"/>
      <c r="ET473" s="96"/>
      <c r="EU473" s="96"/>
      <c r="EV473" s="96"/>
      <c r="EW473" s="96"/>
      <c r="EX473" s="96"/>
      <c r="EY473" s="96"/>
      <c r="EZ473" s="96"/>
      <c r="FA473" s="96"/>
      <c r="FB473" s="96"/>
      <c r="FC473" s="96"/>
      <c r="FD473" s="96"/>
      <c r="FE473" s="96"/>
      <c r="FF473" s="96"/>
    </row>
    <row r="474" spans="1:162" x14ac:dyDescent="0.25">
      <c r="A474" s="95"/>
      <c r="B474" s="98"/>
      <c r="C474" s="97"/>
      <c r="D474" s="97"/>
      <c r="E474" s="97"/>
      <c r="F474" s="97"/>
      <c r="G474" s="97"/>
      <c r="H474" s="97"/>
      <c r="I474" s="97"/>
      <c r="J474" s="97"/>
      <c r="K474" s="97"/>
      <c r="L474" s="97"/>
      <c r="M474" s="97"/>
      <c r="N474" s="98"/>
      <c r="O474" s="98"/>
      <c r="P474" s="97"/>
      <c r="Q474" s="97"/>
      <c r="R474" s="98"/>
      <c r="S474" s="97"/>
      <c r="T474" s="98"/>
      <c r="U474" s="98"/>
      <c r="V474" s="98"/>
      <c r="W474" s="160"/>
      <c r="X474" s="95"/>
      <c r="Y474" s="98"/>
      <c r="Z474" s="163"/>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96"/>
      <c r="BC474" s="96"/>
      <c r="BD474" s="96"/>
      <c r="BE474" s="96"/>
      <c r="BF474" s="96"/>
      <c r="BG474" s="96"/>
      <c r="BH474" s="96"/>
      <c r="BI474" s="96"/>
      <c r="BJ474" s="96"/>
      <c r="BK474" s="96"/>
      <c r="BL474" s="96"/>
      <c r="BM474" s="96"/>
      <c r="BN474" s="96"/>
      <c r="BO474" s="96"/>
      <c r="BP474" s="96"/>
      <c r="BQ474" s="96"/>
      <c r="BR474" s="96"/>
      <c r="BS474" s="96"/>
      <c r="BT474" s="96"/>
      <c r="BU474" s="96"/>
      <c r="BV474" s="96"/>
      <c r="BW474" s="96"/>
      <c r="BX474" s="96"/>
      <c r="BY474" s="96"/>
      <c r="BZ474" s="96"/>
      <c r="CA474" s="96"/>
      <c r="CB474" s="96"/>
      <c r="CC474" s="96"/>
      <c r="CD474" s="96"/>
      <c r="CE474" s="96"/>
      <c r="CF474" s="96"/>
      <c r="CG474" s="96"/>
      <c r="CH474" s="96"/>
      <c r="CI474" s="96"/>
      <c r="CJ474" s="96"/>
      <c r="CK474" s="96"/>
      <c r="CL474" s="96"/>
      <c r="CM474" s="96"/>
      <c r="CN474" s="96"/>
      <c r="CO474" s="96"/>
      <c r="CP474" s="96"/>
      <c r="CQ474" s="96"/>
      <c r="CR474" s="96"/>
      <c r="CS474" s="96"/>
      <c r="CT474" s="96"/>
      <c r="CU474" s="96"/>
      <c r="CV474" s="96"/>
      <c r="CW474" s="96"/>
      <c r="CX474" s="96"/>
      <c r="CY474" s="96"/>
      <c r="CZ474" s="96"/>
      <c r="DA474" s="96"/>
      <c r="DB474" s="96"/>
      <c r="DC474" s="96"/>
      <c r="DD474" s="96"/>
      <c r="DE474" s="96"/>
      <c r="DF474" s="96"/>
      <c r="DG474" s="96"/>
      <c r="DH474" s="96"/>
      <c r="DI474" s="96"/>
      <c r="DJ474" s="96"/>
      <c r="DK474" s="96"/>
      <c r="DL474" s="96"/>
      <c r="DM474" s="96"/>
      <c r="DN474" s="96"/>
      <c r="DO474" s="96"/>
      <c r="DP474" s="96"/>
      <c r="DQ474" s="96"/>
      <c r="DR474" s="96"/>
      <c r="DS474" s="96"/>
      <c r="DT474" s="96"/>
      <c r="DU474" s="96"/>
      <c r="DV474" s="96"/>
      <c r="DW474" s="96"/>
      <c r="DX474" s="96"/>
      <c r="DY474" s="96"/>
      <c r="DZ474" s="96"/>
      <c r="EA474" s="96"/>
      <c r="EB474" s="96"/>
      <c r="EC474" s="96"/>
      <c r="ED474" s="96"/>
      <c r="EE474" s="96"/>
      <c r="EF474" s="96"/>
      <c r="EG474" s="96"/>
      <c r="EH474" s="96"/>
      <c r="EI474" s="96"/>
      <c r="EJ474" s="96"/>
      <c r="EK474" s="96"/>
      <c r="EL474" s="96"/>
      <c r="EM474" s="96"/>
      <c r="EN474" s="96"/>
      <c r="EO474" s="96"/>
      <c r="EP474" s="96"/>
      <c r="EQ474" s="96"/>
      <c r="ER474" s="96"/>
      <c r="ES474" s="96"/>
      <c r="ET474" s="96"/>
      <c r="EU474" s="96"/>
      <c r="EV474" s="96"/>
      <c r="EW474" s="96"/>
      <c r="EX474" s="96"/>
      <c r="EY474" s="96"/>
      <c r="EZ474" s="96"/>
      <c r="FA474" s="96"/>
      <c r="FB474" s="96"/>
      <c r="FC474" s="96"/>
      <c r="FD474" s="96"/>
      <c r="FE474" s="96"/>
      <c r="FF474" s="96"/>
    </row>
    <row r="475" spans="1:162" x14ac:dyDescent="0.25">
      <c r="A475" s="95"/>
      <c r="B475" s="98"/>
      <c r="C475" s="97"/>
      <c r="D475" s="97"/>
      <c r="E475" s="97"/>
      <c r="F475" s="97"/>
      <c r="G475" s="97"/>
      <c r="H475" s="97"/>
      <c r="I475" s="97"/>
      <c r="J475" s="97"/>
      <c r="K475" s="97"/>
      <c r="L475" s="97"/>
      <c r="M475" s="97"/>
      <c r="N475" s="98"/>
      <c r="O475" s="98"/>
      <c r="P475" s="97"/>
      <c r="Q475" s="97"/>
      <c r="R475" s="98"/>
      <c r="S475" s="97"/>
      <c r="T475" s="98"/>
      <c r="U475" s="98"/>
      <c r="V475" s="98"/>
      <c r="W475" s="160"/>
      <c r="X475" s="95"/>
      <c r="Y475" s="98"/>
      <c r="Z475" s="163"/>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96"/>
      <c r="BI475" s="96"/>
      <c r="BJ475" s="96"/>
      <c r="BK475" s="96"/>
      <c r="BL475" s="96"/>
      <c r="BM475" s="96"/>
      <c r="BN475" s="96"/>
      <c r="BO475" s="96"/>
      <c r="BP475" s="96"/>
      <c r="BQ475" s="96"/>
      <c r="BR475" s="96"/>
      <c r="BS475" s="96"/>
      <c r="BT475" s="96"/>
      <c r="BU475" s="96"/>
      <c r="BV475" s="96"/>
      <c r="BW475" s="96"/>
      <c r="BX475" s="96"/>
      <c r="BY475" s="96"/>
      <c r="BZ475" s="96"/>
      <c r="CA475" s="96"/>
      <c r="CB475" s="96"/>
      <c r="CC475" s="96"/>
      <c r="CD475" s="96"/>
      <c r="CE475" s="96"/>
      <c r="CF475" s="96"/>
      <c r="CG475" s="96"/>
      <c r="CH475" s="96"/>
      <c r="CI475" s="96"/>
      <c r="CJ475" s="96"/>
      <c r="CK475" s="96"/>
      <c r="CL475" s="96"/>
      <c r="CM475" s="96"/>
      <c r="CN475" s="96"/>
      <c r="CO475" s="96"/>
      <c r="CP475" s="96"/>
      <c r="CQ475" s="96"/>
      <c r="CR475" s="96"/>
      <c r="CS475" s="96"/>
      <c r="CT475" s="96"/>
      <c r="CU475" s="96"/>
      <c r="CV475" s="96"/>
      <c r="CW475" s="96"/>
      <c r="CX475" s="96"/>
      <c r="CY475" s="96"/>
      <c r="CZ475" s="96"/>
      <c r="DA475" s="96"/>
      <c r="DB475" s="96"/>
      <c r="DC475" s="96"/>
      <c r="DD475" s="96"/>
      <c r="DE475" s="96"/>
      <c r="DF475" s="96"/>
      <c r="DG475" s="96"/>
      <c r="DH475" s="96"/>
      <c r="DI475" s="96"/>
      <c r="DJ475" s="96"/>
      <c r="DK475" s="96"/>
      <c r="DL475" s="96"/>
      <c r="DM475" s="96"/>
      <c r="DN475" s="96"/>
      <c r="DO475" s="96"/>
      <c r="DP475" s="96"/>
      <c r="DQ475" s="96"/>
      <c r="DR475" s="96"/>
      <c r="DS475" s="96"/>
      <c r="DT475" s="96"/>
      <c r="DU475" s="96"/>
      <c r="DV475" s="96"/>
      <c r="DW475" s="96"/>
      <c r="DX475" s="96"/>
      <c r="DY475" s="96"/>
      <c r="DZ475" s="96"/>
      <c r="EA475" s="96"/>
      <c r="EB475" s="96"/>
      <c r="EC475" s="96"/>
      <c r="ED475" s="96"/>
      <c r="EE475" s="96"/>
      <c r="EF475" s="96"/>
      <c r="EG475" s="96"/>
      <c r="EH475" s="96"/>
      <c r="EI475" s="96"/>
      <c r="EJ475" s="96"/>
      <c r="EK475" s="96"/>
      <c r="EL475" s="96"/>
      <c r="EM475" s="96"/>
      <c r="EN475" s="96"/>
      <c r="EO475" s="96"/>
      <c r="EP475" s="96"/>
      <c r="EQ475" s="96"/>
      <c r="ER475" s="96"/>
      <c r="ES475" s="96"/>
      <c r="ET475" s="96"/>
      <c r="EU475" s="96"/>
      <c r="EV475" s="96"/>
      <c r="EW475" s="96"/>
      <c r="EX475" s="96"/>
      <c r="EY475" s="96"/>
      <c r="EZ475" s="96"/>
      <c r="FA475" s="96"/>
      <c r="FB475" s="96"/>
      <c r="FC475" s="96"/>
      <c r="FD475" s="96"/>
      <c r="FE475" s="96"/>
      <c r="FF475" s="96"/>
    </row>
    <row r="476" spans="1:162" x14ac:dyDescent="0.25">
      <c r="A476" s="95"/>
      <c r="B476" s="98"/>
      <c r="C476" s="97"/>
      <c r="D476" s="97"/>
      <c r="E476" s="97"/>
      <c r="F476" s="97"/>
      <c r="G476" s="97"/>
      <c r="H476" s="97"/>
      <c r="I476" s="97"/>
      <c r="J476" s="97"/>
      <c r="K476" s="97"/>
      <c r="L476" s="97"/>
      <c r="M476" s="97"/>
      <c r="N476" s="98"/>
      <c r="O476" s="98"/>
      <c r="P476" s="97"/>
      <c r="Q476" s="97"/>
      <c r="R476" s="98"/>
      <c r="S476" s="97"/>
      <c r="T476" s="98"/>
      <c r="U476" s="98"/>
      <c r="V476" s="98"/>
      <c r="W476" s="160"/>
      <c r="X476" s="95"/>
      <c r="Y476" s="98"/>
      <c r="Z476" s="163"/>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96"/>
      <c r="BG476" s="96"/>
      <c r="BH476" s="96"/>
      <c r="BI476" s="96"/>
      <c r="BJ476" s="96"/>
      <c r="BK476" s="96"/>
      <c r="BL476" s="96"/>
      <c r="BM476" s="96"/>
      <c r="BN476" s="96"/>
      <c r="BO476" s="96"/>
      <c r="BP476" s="96"/>
      <c r="BQ476" s="96"/>
      <c r="BR476" s="96"/>
      <c r="BS476" s="96"/>
      <c r="BT476" s="96"/>
      <c r="BU476" s="96"/>
      <c r="BV476" s="96"/>
      <c r="BW476" s="96"/>
      <c r="BX476" s="96"/>
      <c r="BY476" s="96"/>
      <c r="BZ476" s="96"/>
      <c r="CA476" s="96"/>
      <c r="CB476" s="96"/>
      <c r="CC476" s="96"/>
      <c r="CD476" s="96"/>
      <c r="CE476" s="96"/>
      <c r="CF476" s="96"/>
      <c r="CG476" s="96"/>
      <c r="CH476" s="96"/>
      <c r="CI476" s="96"/>
      <c r="CJ476" s="96"/>
      <c r="CK476" s="96"/>
      <c r="CL476" s="96"/>
      <c r="CM476" s="96"/>
      <c r="CN476" s="96"/>
      <c r="CO476" s="96"/>
      <c r="CP476" s="96"/>
      <c r="CQ476" s="96"/>
      <c r="CR476" s="96"/>
      <c r="CS476" s="96"/>
      <c r="CT476" s="96"/>
      <c r="CU476" s="96"/>
      <c r="CV476" s="96"/>
      <c r="CW476" s="96"/>
      <c r="CX476" s="96"/>
      <c r="CY476" s="96"/>
      <c r="CZ476" s="96"/>
      <c r="DA476" s="96"/>
      <c r="DB476" s="96"/>
      <c r="DC476" s="96"/>
      <c r="DD476" s="96"/>
      <c r="DE476" s="96"/>
      <c r="DF476" s="96"/>
      <c r="DG476" s="96"/>
      <c r="DH476" s="96"/>
      <c r="DI476" s="96"/>
      <c r="DJ476" s="96"/>
      <c r="DK476" s="96"/>
      <c r="DL476" s="96"/>
      <c r="DM476" s="96"/>
      <c r="DN476" s="96"/>
      <c r="DO476" s="96"/>
      <c r="DP476" s="96"/>
      <c r="DQ476" s="96"/>
      <c r="DR476" s="96"/>
      <c r="DS476" s="96"/>
      <c r="DT476" s="96"/>
      <c r="DU476" s="96"/>
      <c r="DV476" s="96"/>
      <c r="DW476" s="96"/>
      <c r="DX476" s="96"/>
      <c r="DY476" s="96"/>
      <c r="DZ476" s="96"/>
      <c r="EA476" s="96"/>
      <c r="EB476" s="96"/>
      <c r="EC476" s="96"/>
      <c r="ED476" s="96"/>
      <c r="EE476" s="96"/>
      <c r="EF476" s="96"/>
      <c r="EG476" s="96"/>
      <c r="EH476" s="96"/>
      <c r="EI476" s="96"/>
      <c r="EJ476" s="96"/>
      <c r="EK476" s="96"/>
      <c r="EL476" s="96"/>
      <c r="EM476" s="96"/>
      <c r="EN476" s="96"/>
      <c r="EO476" s="96"/>
      <c r="EP476" s="96"/>
      <c r="EQ476" s="96"/>
      <c r="ER476" s="96"/>
      <c r="ES476" s="96"/>
      <c r="ET476" s="96"/>
      <c r="EU476" s="96"/>
      <c r="EV476" s="96"/>
      <c r="EW476" s="96"/>
      <c r="EX476" s="96"/>
      <c r="EY476" s="96"/>
      <c r="EZ476" s="96"/>
      <c r="FA476" s="96"/>
      <c r="FB476" s="96"/>
      <c r="FC476" s="96"/>
      <c r="FD476" s="96"/>
      <c r="FE476" s="96"/>
      <c r="FF476" s="96"/>
    </row>
    <row r="477" spans="1:162" x14ac:dyDescent="0.25">
      <c r="A477" s="95"/>
      <c r="B477" s="98"/>
      <c r="C477" s="97"/>
      <c r="D477" s="97"/>
      <c r="E477" s="97"/>
      <c r="F477" s="97"/>
      <c r="G477" s="97"/>
      <c r="H477" s="97"/>
      <c r="I477" s="97"/>
      <c r="J477" s="97"/>
      <c r="K477" s="97"/>
      <c r="L477" s="97"/>
      <c r="M477" s="97"/>
      <c r="N477" s="98"/>
      <c r="O477" s="98"/>
      <c r="P477" s="97"/>
      <c r="Q477" s="97"/>
      <c r="R477" s="98"/>
      <c r="S477" s="97"/>
      <c r="T477" s="98"/>
      <c r="U477" s="98"/>
      <c r="V477" s="98"/>
      <c r="W477" s="160"/>
      <c r="X477" s="95"/>
      <c r="Y477" s="98"/>
      <c r="Z477" s="163"/>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96"/>
      <c r="BC477" s="96"/>
      <c r="BD477" s="96"/>
      <c r="BE477" s="96"/>
      <c r="BF477" s="96"/>
      <c r="BG477" s="96"/>
      <c r="BH477" s="96"/>
      <c r="BI477" s="96"/>
      <c r="BJ477" s="96"/>
      <c r="BK477" s="96"/>
      <c r="BL477" s="96"/>
      <c r="BM477" s="96"/>
      <c r="BN477" s="96"/>
      <c r="BO477" s="96"/>
      <c r="BP477" s="96"/>
      <c r="BQ477" s="96"/>
      <c r="BR477" s="96"/>
      <c r="BS477" s="96"/>
      <c r="BT477" s="96"/>
      <c r="BU477" s="96"/>
      <c r="BV477" s="96"/>
      <c r="BW477" s="96"/>
      <c r="BX477" s="96"/>
      <c r="BY477" s="96"/>
      <c r="BZ477" s="96"/>
      <c r="CA477" s="96"/>
      <c r="CB477" s="96"/>
      <c r="CC477" s="96"/>
      <c r="CD477" s="96"/>
      <c r="CE477" s="96"/>
      <c r="CF477" s="96"/>
      <c r="CG477" s="96"/>
      <c r="CH477" s="96"/>
      <c r="CI477" s="96"/>
      <c r="CJ477" s="96"/>
      <c r="CK477" s="96"/>
      <c r="CL477" s="96"/>
      <c r="CM477" s="96"/>
      <c r="CN477" s="96"/>
      <c r="CO477" s="96"/>
      <c r="CP477" s="96"/>
      <c r="CQ477" s="96"/>
      <c r="CR477" s="96"/>
      <c r="CS477" s="96"/>
      <c r="CT477" s="96"/>
      <c r="CU477" s="96"/>
      <c r="CV477" s="96"/>
      <c r="CW477" s="96"/>
      <c r="CX477" s="96"/>
      <c r="CY477" s="96"/>
      <c r="CZ477" s="96"/>
      <c r="DA477" s="96"/>
      <c r="DB477" s="96"/>
      <c r="DC477" s="96"/>
      <c r="DD477" s="96"/>
      <c r="DE477" s="96"/>
      <c r="DF477" s="96"/>
      <c r="DG477" s="96"/>
      <c r="DH477" s="96"/>
      <c r="DI477" s="96"/>
      <c r="DJ477" s="96"/>
      <c r="DK477" s="96"/>
      <c r="DL477" s="96"/>
      <c r="DM477" s="96"/>
      <c r="DN477" s="96"/>
      <c r="DO477" s="96"/>
      <c r="DP477" s="96"/>
      <c r="DQ477" s="96"/>
      <c r="DR477" s="96"/>
      <c r="DS477" s="96"/>
      <c r="DT477" s="96"/>
      <c r="DU477" s="96"/>
      <c r="DV477" s="96"/>
      <c r="DW477" s="96"/>
      <c r="DX477" s="96"/>
      <c r="DY477" s="96"/>
      <c r="DZ477" s="96"/>
      <c r="EA477" s="96"/>
      <c r="EB477" s="96"/>
      <c r="EC477" s="96"/>
      <c r="ED477" s="96"/>
      <c r="EE477" s="96"/>
      <c r="EF477" s="96"/>
      <c r="EG477" s="96"/>
      <c r="EH477" s="96"/>
      <c r="EI477" s="96"/>
      <c r="EJ477" s="96"/>
      <c r="EK477" s="96"/>
      <c r="EL477" s="96"/>
      <c r="EM477" s="96"/>
      <c r="EN477" s="96"/>
      <c r="EO477" s="96"/>
      <c r="EP477" s="96"/>
      <c r="EQ477" s="96"/>
      <c r="ER477" s="96"/>
      <c r="ES477" s="96"/>
      <c r="ET477" s="96"/>
      <c r="EU477" s="96"/>
      <c r="EV477" s="96"/>
      <c r="EW477" s="96"/>
      <c r="EX477" s="96"/>
      <c r="EY477" s="96"/>
      <c r="EZ477" s="96"/>
      <c r="FA477" s="96"/>
      <c r="FB477" s="96"/>
      <c r="FC477" s="96"/>
      <c r="FD477" s="96"/>
      <c r="FE477" s="96"/>
      <c r="FF477" s="96"/>
    </row>
    <row r="478" spans="1:162" x14ac:dyDescent="0.25">
      <c r="A478" s="95"/>
      <c r="B478" s="98"/>
      <c r="C478" s="97"/>
      <c r="D478" s="97"/>
      <c r="E478" s="97"/>
      <c r="F478" s="97"/>
      <c r="G478" s="97"/>
      <c r="H478" s="97"/>
      <c r="I478" s="97"/>
      <c r="J478" s="97"/>
      <c r="K478" s="97"/>
      <c r="L478" s="97"/>
      <c r="M478" s="97"/>
      <c r="N478" s="98"/>
      <c r="O478" s="98"/>
      <c r="P478" s="97"/>
      <c r="Q478" s="97"/>
      <c r="R478" s="98"/>
      <c r="S478" s="97"/>
      <c r="T478" s="98"/>
      <c r="U478" s="98"/>
      <c r="V478" s="98"/>
      <c r="W478" s="160"/>
      <c r="X478" s="95"/>
      <c r="Y478" s="98"/>
      <c r="Z478" s="163"/>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c r="CB478" s="96"/>
      <c r="CC478" s="96"/>
      <c r="CD478" s="96"/>
      <c r="CE478" s="96"/>
      <c r="CF478" s="96"/>
      <c r="CG478" s="96"/>
      <c r="CH478" s="96"/>
      <c r="CI478" s="96"/>
      <c r="CJ478" s="96"/>
      <c r="CK478" s="96"/>
      <c r="CL478" s="96"/>
      <c r="CM478" s="96"/>
      <c r="CN478" s="96"/>
      <c r="CO478" s="96"/>
      <c r="CP478" s="96"/>
      <c r="CQ478" s="96"/>
      <c r="CR478" s="96"/>
      <c r="CS478" s="96"/>
      <c r="CT478" s="96"/>
      <c r="CU478" s="96"/>
      <c r="CV478" s="96"/>
      <c r="CW478" s="96"/>
      <c r="CX478" s="96"/>
      <c r="CY478" s="96"/>
      <c r="CZ478" s="96"/>
      <c r="DA478" s="96"/>
      <c r="DB478" s="96"/>
      <c r="DC478" s="96"/>
      <c r="DD478" s="96"/>
      <c r="DE478" s="96"/>
      <c r="DF478" s="96"/>
      <c r="DG478" s="96"/>
      <c r="DH478" s="96"/>
      <c r="DI478" s="96"/>
      <c r="DJ478" s="96"/>
      <c r="DK478" s="96"/>
      <c r="DL478" s="96"/>
      <c r="DM478" s="96"/>
      <c r="DN478" s="96"/>
      <c r="DO478" s="96"/>
      <c r="DP478" s="96"/>
      <c r="DQ478" s="96"/>
      <c r="DR478" s="96"/>
      <c r="DS478" s="96"/>
      <c r="DT478" s="96"/>
      <c r="DU478" s="96"/>
      <c r="DV478" s="96"/>
      <c r="DW478" s="96"/>
      <c r="DX478" s="96"/>
      <c r="DY478" s="96"/>
      <c r="DZ478" s="96"/>
      <c r="EA478" s="96"/>
      <c r="EB478" s="96"/>
      <c r="EC478" s="96"/>
      <c r="ED478" s="96"/>
      <c r="EE478" s="96"/>
      <c r="EF478" s="96"/>
      <c r="EG478" s="96"/>
      <c r="EH478" s="96"/>
      <c r="EI478" s="96"/>
      <c r="EJ478" s="96"/>
      <c r="EK478" s="96"/>
      <c r="EL478" s="96"/>
      <c r="EM478" s="96"/>
      <c r="EN478" s="96"/>
      <c r="EO478" s="96"/>
      <c r="EP478" s="96"/>
      <c r="EQ478" s="96"/>
      <c r="ER478" s="96"/>
      <c r="ES478" s="96"/>
      <c r="ET478" s="96"/>
      <c r="EU478" s="96"/>
      <c r="EV478" s="96"/>
      <c r="EW478" s="96"/>
      <c r="EX478" s="96"/>
      <c r="EY478" s="96"/>
      <c r="EZ478" s="96"/>
      <c r="FA478" s="96"/>
      <c r="FB478" s="96"/>
      <c r="FC478" s="96"/>
      <c r="FD478" s="96"/>
      <c r="FE478" s="96"/>
      <c r="FF478" s="96"/>
    </row>
    <row r="479" spans="1:162" x14ac:dyDescent="0.25">
      <c r="A479" s="95"/>
      <c r="B479" s="98"/>
      <c r="C479" s="97"/>
      <c r="D479" s="97"/>
      <c r="E479" s="97"/>
      <c r="F479" s="97"/>
      <c r="G479" s="97"/>
      <c r="H479" s="97"/>
      <c r="I479" s="97"/>
      <c r="J479" s="97"/>
      <c r="K479" s="97"/>
      <c r="L479" s="97"/>
      <c r="M479" s="97"/>
      <c r="N479" s="98"/>
      <c r="O479" s="98"/>
      <c r="P479" s="97"/>
      <c r="Q479" s="97"/>
      <c r="R479" s="98"/>
      <c r="S479" s="97"/>
      <c r="T479" s="98"/>
      <c r="U479" s="98"/>
      <c r="V479" s="98"/>
      <c r="W479" s="160"/>
      <c r="X479" s="95"/>
      <c r="Y479" s="98"/>
      <c r="Z479" s="163"/>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96"/>
      <c r="CZ479" s="96"/>
      <c r="DA479" s="96"/>
      <c r="DB479" s="96"/>
      <c r="DC479" s="96"/>
      <c r="DD479" s="96"/>
      <c r="DE479" s="96"/>
      <c r="DF479" s="96"/>
      <c r="DG479" s="96"/>
      <c r="DH479" s="96"/>
      <c r="DI479" s="96"/>
      <c r="DJ479" s="96"/>
      <c r="DK479" s="96"/>
      <c r="DL479" s="96"/>
      <c r="DM479" s="96"/>
      <c r="DN479" s="96"/>
      <c r="DO479" s="96"/>
      <c r="DP479" s="96"/>
      <c r="DQ479" s="96"/>
      <c r="DR479" s="96"/>
      <c r="DS479" s="96"/>
      <c r="DT479" s="96"/>
      <c r="DU479" s="96"/>
      <c r="DV479" s="96"/>
      <c r="DW479" s="96"/>
      <c r="DX479" s="96"/>
      <c r="DY479" s="96"/>
      <c r="DZ479" s="96"/>
      <c r="EA479" s="96"/>
      <c r="EB479" s="96"/>
      <c r="EC479" s="96"/>
      <c r="ED479" s="96"/>
      <c r="EE479" s="96"/>
      <c r="EF479" s="96"/>
      <c r="EG479" s="96"/>
      <c r="EH479" s="96"/>
      <c r="EI479" s="96"/>
      <c r="EJ479" s="96"/>
      <c r="EK479" s="96"/>
      <c r="EL479" s="96"/>
      <c r="EM479" s="96"/>
      <c r="EN479" s="96"/>
      <c r="EO479" s="96"/>
      <c r="EP479" s="96"/>
      <c r="EQ479" s="96"/>
      <c r="ER479" s="96"/>
      <c r="ES479" s="96"/>
      <c r="ET479" s="96"/>
      <c r="EU479" s="96"/>
      <c r="EV479" s="96"/>
      <c r="EW479" s="96"/>
      <c r="EX479" s="96"/>
      <c r="EY479" s="96"/>
      <c r="EZ479" s="96"/>
      <c r="FA479" s="96"/>
      <c r="FB479" s="96"/>
      <c r="FC479" s="96"/>
      <c r="FD479" s="96"/>
      <c r="FE479" s="96"/>
      <c r="FF479" s="96"/>
    </row>
    <row r="480" spans="1:162" x14ac:dyDescent="0.25">
      <c r="A480" s="95"/>
      <c r="B480" s="98"/>
      <c r="C480" s="97"/>
      <c r="D480" s="97"/>
      <c r="E480" s="97"/>
      <c r="F480" s="97"/>
      <c r="G480" s="97"/>
      <c r="H480" s="97"/>
      <c r="I480" s="97"/>
      <c r="J480" s="97"/>
      <c r="K480" s="97"/>
      <c r="L480" s="97"/>
      <c r="M480" s="97"/>
      <c r="N480" s="98"/>
      <c r="O480" s="98"/>
      <c r="P480" s="97"/>
      <c r="Q480" s="97"/>
      <c r="R480" s="98"/>
      <c r="S480" s="97"/>
      <c r="T480" s="98"/>
      <c r="U480" s="98"/>
      <c r="V480" s="98"/>
      <c r="W480" s="160"/>
      <c r="X480" s="95"/>
      <c r="Y480" s="98"/>
      <c r="Z480" s="163"/>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6"/>
      <c r="BM480" s="96"/>
      <c r="BN480" s="96"/>
      <c r="BO480" s="96"/>
      <c r="BP480" s="96"/>
      <c r="BQ480" s="96"/>
      <c r="BR480" s="96"/>
      <c r="BS480" s="96"/>
      <c r="BT480" s="96"/>
      <c r="BU480" s="96"/>
      <c r="BV480" s="96"/>
      <c r="BW480" s="96"/>
      <c r="BX480" s="96"/>
      <c r="BY480" s="96"/>
      <c r="BZ480" s="96"/>
      <c r="CA480" s="96"/>
      <c r="CB480" s="96"/>
      <c r="CC480" s="96"/>
      <c r="CD480" s="96"/>
      <c r="CE480" s="96"/>
      <c r="CF480" s="96"/>
      <c r="CG480" s="96"/>
      <c r="CH480" s="96"/>
      <c r="CI480" s="96"/>
      <c r="CJ480" s="96"/>
      <c r="CK480" s="96"/>
      <c r="CL480" s="96"/>
      <c r="CM480" s="96"/>
      <c r="CN480" s="96"/>
      <c r="CO480" s="96"/>
      <c r="CP480" s="96"/>
      <c r="CQ480" s="96"/>
      <c r="CR480" s="96"/>
      <c r="CS480" s="96"/>
      <c r="CT480" s="96"/>
      <c r="CU480" s="96"/>
      <c r="CV480" s="96"/>
      <c r="CW480" s="96"/>
      <c r="CX480" s="96"/>
      <c r="CY480" s="96"/>
      <c r="CZ480" s="96"/>
      <c r="DA480" s="96"/>
      <c r="DB480" s="96"/>
      <c r="DC480" s="96"/>
      <c r="DD480" s="96"/>
      <c r="DE480" s="96"/>
      <c r="DF480" s="96"/>
      <c r="DG480" s="96"/>
      <c r="DH480" s="96"/>
      <c r="DI480" s="96"/>
      <c r="DJ480" s="96"/>
      <c r="DK480" s="96"/>
      <c r="DL480" s="96"/>
      <c r="DM480" s="96"/>
      <c r="DN480" s="96"/>
      <c r="DO480" s="96"/>
      <c r="DP480" s="96"/>
      <c r="DQ480" s="96"/>
      <c r="DR480" s="96"/>
      <c r="DS480" s="96"/>
      <c r="DT480" s="96"/>
      <c r="DU480" s="96"/>
      <c r="DV480" s="96"/>
      <c r="DW480" s="96"/>
      <c r="DX480" s="96"/>
      <c r="DY480" s="96"/>
      <c r="DZ480" s="96"/>
      <c r="EA480" s="96"/>
      <c r="EB480" s="96"/>
      <c r="EC480" s="96"/>
      <c r="ED480" s="96"/>
      <c r="EE480" s="96"/>
      <c r="EF480" s="96"/>
      <c r="EG480" s="96"/>
      <c r="EH480" s="96"/>
      <c r="EI480" s="96"/>
      <c r="EJ480" s="96"/>
      <c r="EK480" s="96"/>
      <c r="EL480" s="96"/>
      <c r="EM480" s="96"/>
      <c r="EN480" s="96"/>
      <c r="EO480" s="96"/>
      <c r="EP480" s="96"/>
      <c r="EQ480" s="96"/>
      <c r="ER480" s="96"/>
      <c r="ES480" s="96"/>
      <c r="ET480" s="96"/>
      <c r="EU480" s="96"/>
      <c r="EV480" s="96"/>
      <c r="EW480" s="96"/>
      <c r="EX480" s="96"/>
      <c r="EY480" s="96"/>
      <c r="EZ480" s="96"/>
      <c r="FA480" s="96"/>
      <c r="FB480" s="96"/>
      <c r="FC480" s="96"/>
      <c r="FD480" s="96"/>
      <c r="FE480" s="96"/>
      <c r="FF480" s="96"/>
    </row>
    <row r="481" spans="1:162" x14ac:dyDescent="0.25">
      <c r="A481" s="95"/>
      <c r="B481" s="98"/>
      <c r="C481" s="97"/>
      <c r="D481" s="97"/>
      <c r="E481" s="97"/>
      <c r="F481" s="97"/>
      <c r="G481" s="97"/>
      <c r="H481" s="97"/>
      <c r="I481" s="97"/>
      <c r="J481" s="97"/>
      <c r="K481" s="97"/>
      <c r="L481" s="97"/>
      <c r="M481" s="97"/>
      <c r="N481" s="98"/>
      <c r="O481" s="98"/>
      <c r="P481" s="97"/>
      <c r="Q481" s="97"/>
      <c r="R481" s="98"/>
      <c r="S481" s="97"/>
      <c r="T481" s="98"/>
      <c r="U481" s="98"/>
      <c r="V481" s="98"/>
      <c r="W481" s="160"/>
      <c r="X481" s="95"/>
      <c r="Y481" s="98"/>
      <c r="Z481" s="163"/>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c r="BG481" s="96"/>
      <c r="BH481" s="96"/>
      <c r="BI481" s="96"/>
      <c r="BJ481" s="96"/>
      <c r="BK481" s="96"/>
      <c r="BL481" s="96"/>
      <c r="BM481" s="96"/>
      <c r="BN481" s="96"/>
      <c r="BO481" s="96"/>
      <c r="BP481" s="96"/>
      <c r="BQ481" s="96"/>
      <c r="BR481" s="96"/>
      <c r="BS481" s="96"/>
      <c r="BT481" s="96"/>
      <c r="BU481" s="96"/>
      <c r="BV481" s="96"/>
      <c r="BW481" s="96"/>
      <c r="BX481" s="96"/>
      <c r="BY481" s="96"/>
      <c r="BZ481" s="96"/>
      <c r="CA481" s="96"/>
      <c r="CB481" s="96"/>
      <c r="CC481" s="96"/>
      <c r="CD481" s="96"/>
      <c r="CE481" s="96"/>
      <c r="CF481" s="96"/>
      <c r="CG481" s="96"/>
      <c r="CH481" s="96"/>
      <c r="CI481" s="96"/>
      <c r="CJ481" s="96"/>
      <c r="CK481" s="96"/>
      <c r="CL481" s="96"/>
      <c r="CM481" s="96"/>
      <c r="CN481" s="96"/>
      <c r="CO481" s="96"/>
      <c r="CP481" s="96"/>
      <c r="CQ481" s="96"/>
      <c r="CR481" s="96"/>
      <c r="CS481" s="96"/>
      <c r="CT481" s="96"/>
      <c r="CU481" s="96"/>
      <c r="CV481" s="96"/>
      <c r="CW481" s="96"/>
      <c r="CX481" s="96"/>
      <c r="CY481" s="96"/>
      <c r="CZ481" s="96"/>
      <c r="DA481" s="96"/>
      <c r="DB481" s="96"/>
      <c r="DC481" s="96"/>
      <c r="DD481" s="96"/>
      <c r="DE481" s="96"/>
      <c r="DF481" s="96"/>
      <c r="DG481" s="96"/>
      <c r="DH481" s="96"/>
      <c r="DI481" s="96"/>
      <c r="DJ481" s="96"/>
      <c r="DK481" s="96"/>
      <c r="DL481" s="96"/>
      <c r="DM481" s="96"/>
      <c r="DN481" s="96"/>
      <c r="DO481" s="96"/>
      <c r="DP481" s="96"/>
      <c r="DQ481" s="96"/>
      <c r="DR481" s="96"/>
      <c r="DS481" s="96"/>
      <c r="DT481" s="96"/>
      <c r="DU481" s="96"/>
      <c r="DV481" s="96"/>
      <c r="DW481" s="96"/>
      <c r="DX481" s="96"/>
      <c r="DY481" s="96"/>
      <c r="DZ481" s="96"/>
      <c r="EA481" s="96"/>
      <c r="EB481" s="96"/>
      <c r="EC481" s="96"/>
      <c r="ED481" s="96"/>
      <c r="EE481" s="96"/>
      <c r="EF481" s="96"/>
      <c r="EG481" s="96"/>
      <c r="EH481" s="96"/>
      <c r="EI481" s="96"/>
      <c r="EJ481" s="96"/>
      <c r="EK481" s="96"/>
      <c r="EL481" s="96"/>
      <c r="EM481" s="96"/>
      <c r="EN481" s="96"/>
      <c r="EO481" s="96"/>
      <c r="EP481" s="96"/>
      <c r="EQ481" s="96"/>
      <c r="ER481" s="96"/>
      <c r="ES481" s="96"/>
      <c r="ET481" s="96"/>
      <c r="EU481" s="96"/>
      <c r="EV481" s="96"/>
      <c r="EW481" s="96"/>
      <c r="EX481" s="96"/>
      <c r="EY481" s="96"/>
      <c r="EZ481" s="96"/>
      <c r="FA481" s="96"/>
      <c r="FB481" s="96"/>
      <c r="FC481" s="96"/>
      <c r="FD481" s="96"/>
      <c r="FE481" s="96"/>
      <c r="FF481" s="96"/>
    </row>
    <row r="482" spans="1:162" x14ac:dyDescent="0.25">
      <c r="A482" s="95"/>
      <c r="B482" s="98"/>
      <c r="C482" s="97"/>
      <c r="D482" s="97"/>
      <c r="E482" s="97"/>
      <c r="F482" s="97"/>
      <c r="G482" s="97"/>
      <c r="H482" s="97"/>
      <c r="I482" s="97"/>
      <c r="J482" s="97"/>
      <c r="K482" s="97"/>
      <c r="L482" s="97"/>
      <c r="M482" s="97"/>
      <c r="N482" s="98"/>
      <c r="O482" s="98"/>
      <c r="P482" s="97"/>
      <c r="Q482" s="97"/>
      <c r="R482" s="98"/>
      <c r="S482" s="97"/>
      <c r="T482" s="98"/>
      <c r="U482" s="98"/>
      <c r="V482" s="98"/>
      <c r="W482" s="160"/>
      <c r="X482" s="95"/>
      <c r="Y482" s="98"/>
      <c r="Z482" s="163"/>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c r="BG482" s="96"/>
      <c r="BH482" s="96"/>
      <c r="BI482" s="96"/>
      <c r="BJ482" s="96"/>
      <c r="BK482" s="96"/>
      <c r="BL482" s="96"/>
      <c r="BM482" s="96"/>
      <c r="BN482" s="96"/>
      <c r="BO482" s="96"/>
      <c r="BP482" s="96"/>
      <c r="BQ482" s="96"/>
      <c r="BR482" s="96"/>
      <c r="BS482" s="96"/>
      <c r="BT482" s="96"/>
      <c r="BU482" s="96"/>
      <c r="BV482" s="96"/>
      <c r="BW482" s="96"/>
      <c r="BX482" s="96"/>
      <c r="BY482" s="96"/>
      <c r="BZ482" s="96"/>
      <c r="CA482" s="96"/>
      <c r="CB482" s="96"/>
      <c r="CC482" s="96"/>
      <c r="CD482" s="96"/>
      <c r="CE482" s="96"/>
      <c r="CF482" s="96"/>
      <c r="CG482" s="96"/>
      <c r="CH482" s="96"/>
      <c r="CI482" s="96"/>
      <c r="CJ482" s="96"/>
      <c r="CK482" s="96"/>
      <c r="CL482" s="96"/>
      <c r="CM482" s="96"/>
      <c r="CN482" s="96"/>
      <c r="CO482" s="96"/>
      <c r="CP482" s="96"/>
      <c r="CQ482" s="96"/>
      <c r="CR482" s="96"/>
      <c r="CS482" s="96"/>
      <c r="CT482" s="96"/>
      <c r="CU482" s="96"/>
      <c r="CV482" s="96"/>
      <c r="CW482" s="96"/>
      <c r="CX482" s="96"/>
      <c r="CY482" s="96"/>
      <c r="CZ482" s="96"/>
      <c r="DA482" s="96"/>
      <c r="DB482" s="96"/>
      <c r="DC482" s="96"/>
      <c r="DD482" s="96"/>
      <c r="DE482" s="96"/>
      <c r="DF482" s="96"/>
      <c r="DG482" s="96"/>
      <c r="DH482" s="96"/>
      <c r="DI482" s="96"/>
      <c r="DJ482" s="96"/>
      <c r="DK482" s="96"/>
      <c r="DL482" s="96"/>
      <c r="DM482" s="96"/>
      <c r="DN482" s="96"/>
      <c r="DO482" s="96"/>
      <c r="DP482" s="96"/>
      <c r="DQ482" s="96"/>
      <c r="DR482" s="96"/>
      <c r="DS482" s="96"/>
      <c r="DT482" s="96"/>
      <c r="DU482" s="96"/>
      <c r="DV482" s="96"/>
      <c r="DW482" s="96"/>
      <c r="DX482" s="96"/>
      <c r="DY482" s="96"/>
      <c r="DZ482" s="96"/>
      <c r="EA482" s="96"/>
      <c r="EB482" s="96"/>
      <c r="EC482" s="96"/>
      <c r="ED482" s="96"/>
      <c r="EE482" s="96"/>
      <c r="EF482" s="96"/>
      <c r="EG482" s="96"/>
      <c r="EH482" s="96"/>
      <c r="EI482" s="96"/>
      <c r="EJ482" s="96"/>
      <c r="EK482" s="96"/>
      <c r="EL482" s="96"/>
      <c r="EM482" s="96"/>
      <c r="EN482" s="96"/>
      <c r="EO482" s="96"/>
      <c r="EP482" s="96"/>
      <c r="EQ482" s="96"/>
      <c r="ER482" s="96"/>
      <c r="ES482" s="96"/>
      <c r="ET482" s="96"/>
      <c r="EU482" s="96"/>
      <c r="EV482" s="96"/>
      <c r="EW482" s="96"/>
      <c r="EX482" s="96"/>
      <c r="EY482" s="96"/>
      <c r="EZ482" s="96"/>
      <c r="FA482" s="96"/>
      <c r="FB482" s="96"/>
      <c r="FC482" s="96"/>
      <c r="FD482" s="96"/>
      <c r="FE482" s="96"/>
      <c r="FF482" s="96"/>
    </row>
    <row r="483" spans="1:162" x14ac:dyDescent="0.25">
      <c r="A483" s="95"/>
      <c r="B483" s="98"/>
      <c r="C483" s="97"/>
      <c r="D483" s="97"/>
      <c r="E483" s="97"/>
      <c r="F483" s="97"/>
      <c r="G483" s="97"/>
      <c r="H483" s="97"/>
      <c r="I483" s="97"/>
      <c r="J483" s="97"/>
      <c r="K483" s="97"/>
      <c r="L483" s="97"/>
      <c r="M483" s="97"/>
      <c r="N483" s="98"/>
      <c r="O483" s="98"/>
      <c r="P483" s="97"/>
      <c r="Q483" s="97"/>
      <c r="R483" s="98"/>
      <c r="S483" s="97"/>
      <c r="T483" s="98"/>
      <c r="U483" s="98"/>
      <c r="V483" s="98"/>
      <c r="W483" s="160"/>
      <c r="X483" s="95"/>
      <c r="Y483" s="98"/>
      <c r="Z483" s="163"/>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6"/>
      <c r="BM483" s="96"/>
      <c r="BN483" s="96"/>
      <c r="BO483" s="96"/>
      <c r="BP483" s="96"/>
      <c r="BQ483" s="96"/>
      <c r="BR483" s="96"/>
      <c r="BS483" s="96"/>
      <c r="BT483" s="96"/>
      <c r="BU483" s="96"/>
      <c r="BV483" s="96"/>
      <c r="BW483" s="96"/>
      <c r="BX483" s="96"/>
      <c r="BY483" s="96"/>
      <c r="BZ483" s="96"/>
      <c r="CA483" s="96"/>
      <c r="CB483" s="96"/>
      <c r="CC483" s="96"/>
      <c r="CD483" s="96"/>
      <c r="CE483" s="96"/>
      <c r="CF483" s="96"/>
      <c r="CG483" s="96"/>
      <c r="CH483" s="96"/>
      <c r="CI483" s="96"/>
      <c r="CJ483" s="96"/>
      <c r="CK483" s="96"/>
      <c r="CL483" s="96"/>
      <c r="CM483" s="96"/>
      <c r="CN483" s="96"/>
      <c r="CO483" s="96"/>
      <c r="CP483" s="96"/>
      <c r="CQ483" s="96"/>
      <c r="CR483" s="96"/>
      <c r="CS483" s="96"/>
      <c r="CT483" s="96"/>
      <c r="CU483" s="96"/>
      <c r="CV483" s="96"/>
      <c r="CW483" s="96"/>
      <c r="CX483" s="96"/>
      <c r="CY483" s="96"/>
      <c r="CZ483" s="96"/>
      <c r="DA483" s="96"/>
      <c r="DB483" s="96"/>
      <c r="DC483" s="96"/>
      <c r="DD483" s="96"/>
      <c r="DE483" s="96"/>
      <c r="DF483" s="96"/>
      <c r="DG483" s="96"/>
      <c r="DH483" s="96"/>
      <c r="DI483" s="96"/>
      <c r="DJ483" s="96"/>
      <c r="DK483" s="96"/>
      <c r="DL483" s="96"/>
      <c r="DM483" s="96"/>
      <c r="DN483" s="96"/>
      <c r="DO483" s="96"/>
      <c r="DP483" s="96"/>
      <c r="DQ483" s="96"/>
      <c r="DR483" s="96"/>
      <c r="DS483" s="96"/>
      <c r="DT483" s="96"/>
      <c r="DU483" s="96"/>
      <c r="DV483" s="96"/>
      <c r="DW483" s="96"/>
      <c r="DX483" s="96"/>
      <c r="DY483" s="96"/>
      <c r="DZ483" s="96"/>
      <c r="EA483" s="96"/>
      <c r="EB483" s="96"/>
      <c r="EC483" s="96"/>
      <c r="ED483" s="96"/>
      <c r="EE483" s="96"/>
      <c r="EF483" s="96"/>
      <c r="EG483" s="96"/>
      <c r="EH483" s="96"/>
      <c r="EI483" s="96"/>
      <c r="EJ483" s="96"/>
      <c r="EK483" s="96"/>
      <c r="EL483" s="96"/>
      <c r="EM483" s="96"/>
      <c r="EN483" s="96"/>
      <c r="EO483" s="96"/>
      <c r="EP483" s="96"/>
      <c r="EQ483" s="96"/>
      <c r="ER483" s="96"/>
      <c r="ES483" s="96"/>
      <c r="ET483" s="96"/>
      <c r="EU483" s="96"/>
      <c r="EV483" s="96"/>
      <c r="EW483" s="96"/>
      <c r="EX483" s="96"/>
      <c r="EY483" s="96"/>
      <c r="EZ483" s="96"/>
      <c r="FA483" s="96"/>
      <c r="FB483" s="96"/>
      <c r="FC483" s="96"/>
      <c r="FD483" s="96"/>
      <c r="FE483" s="96"/>
      <c r="FF483" s="96"/>
    </row>
    <row r="484" spans="1:162" x14ac:dyDescent="0.25">
      <c r="A484" s="95"/>
      <c r="B484" s="98"/>
      <c r="C484" s="97"/>
      <c r="D484" s="97"/>
      <c r="E484" s="97"/>
      <c r="F484" s="97"/>
      <c r="G484" s="97"/>
      <c r="H484" s="97"/>
      <c r="I484" s="97"/>
      <c r="J484" s="97"/>
      <c r="K484" s="97"/>
      <c r="L484" s="97"/>
      <c r="M484" s="97"/>
      <c r="N484" s="98"/>
      <c r="O484" s="98"/>
      <c r="P484" s="97"/>
      <c r="Q484" s="97"/>
      <c r="R484" s="98"/>
      <c r="S484" s="97"/>
      <c r="T484" s="98"/>
      <c r="U484" s="98"/>
      <c r="V484" s="98"/>
      <c r="W484" s="160"/>
      <c r="X484" s="95"/>
      <c r="Y484" s="98"/>
      <c r="Z484" s="163"/>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c r="BP484" s="96"/>
      <c r="BQ484" s="96"/>
      <c r="BR484" s="96"/>
      <c r="BS484" s="96"/>
      <c r="BT484" s="96"/>
      <c r="BU484" s="96"/>
      <c r="BV484" s="96"/>
      <c r="BW484" s="96"/>
      <c r="BX484" s="96"/>
      <c r="BY484" s="96"/>
      <c r="BZ484" s="96"/>
      <c r="CA484" s="96"/>
      <c r="CB484" s="96"/>
      <c r="CC484" s="96"/>
      <c r="CD484" s="96"/>
      <c r="CE484" s="96"/>
      <c r="CF484" s="96"/>
      <c r="CG484" s="96"/>
      <c r="CH484" s="96"/>
      <c r="CI484" s="96"/>
      <c r="CJ484" s="96"/>
      <c r="CK484" s="96"/>
      <c r="CL484" s="96"/>
      <c r="CM484" s="96"/>
      <c r="CN484" s="96"/>
      <c r="CO484" s="96"/>
      <c r="CP484" s="96"/>
      <c r="CQ484" s="96"/>
      <c r="CR484" s="96"/>
      <c r="CS484" s="96"/>
      <c r="CT484" s="96"/>
      <c r="CU484" s="96"/>
      <c r="CV484" s="96"/>
      <c r="CW484" s="96"/>
      <c r="CX484" s="96"/>
      <c r="CY484" s="96"/>
      <c r="CZ484" s="96"/>
      <c r="DA484" s="96"/>
      <c r="DB484" s="96"/>
      <c r="DC484" s="96"/>
      <c r="DD484" s="96"/>
      <c r="DE484" s="96"/>
      <c r="DF484" s="96"/>
      <c r="DG484" s="96"/>
      <c r="DH484" s="96"/>
      <c r="DI484" s="96"/>
      <c r="DJ484" s="96"/>
      <c r="DK484" s="96"/>
      <c r="DL484" s="96"/>
      <c r="DM484" s="96"/>
      <c r="DN484" s="96"/>
      <c r="DO484" s="96"/>
      <c r="DP484" s="96"/>
      <c r="DQ484" s="96"/>
      <c r="DR484" s="96"/>
      <c r="DS484" s="96"/>
      <c r="DT484" s="96"/>
      <c r="DU484" s="96"/>
      <c r="DV484" s="96"/>
      <c r="DW484" s="96"/>
      <c r="DX484" s="96"/>
      <c r="DY484" s="96"/>
      <c r="DZ484" s="96"/>
      <c r="EA484" s="96"/>
      <c r="EB484" s="96"/>
      <c r="EC484" s="96"/>
      <c r="ED484" s="96"/>
      <c r="EE484" s="96"/>
      <c r="EF484" s="96"/>
      <c r="EG484" s="96"/>
      <c r="EH484" s="96"/>
      <c r="EI484" s="96"/>
      <c r="EJ484" s="96"/>
      <c r="EK484" s="96"/>
      <c r="EL484" s="96"/>
      <c r="EM484" s="96"/>
      <c r="EN484" s="96"/>
      <c r="EO484" s="96"/>
      <c r="EP484" s="96"/>
      <c r="EQ484" s="96"/>
      <c r="ER484" s="96"/>
      <c r="ES484" s="96"/>
      <c r="ET484" s="96"/>
      <c r="EU484" s="96"/>
      <c r="EV484" s="96"/>
      <c r="EW484" s="96"/>
      <c r="EX484" s="96"/>
      <c r="EY484" s="96"/>
      <c r="EZ484" s="96"/>
      <c r="FA484" s="96"/>
      <c r="FB484" s="96"/>
      <c r="FC484" s="96"/>
      <c r="FD484" s="96"/>
      <c r="FE484" s="96"/>
      <c r="FF484" s="96"/>
    </row>
    <row r="485" spans="1:162" x14ac:dyDescent="0.25">
      <c r="A485" s="95"/>
      <c r="B485" s="98"/>
      <c r="C485" s="97"/>
      <c r="D485" s="97"/>
      <c r="E485" s="97"/>
      <c r="F485" s="97"/>
      <c r="G485" s="97"/>
      <c r="H485" s="97"/>
      <c r="I485" s="97"/>
      <c r="J485" s="97"/>
      <c r="K485" s="97"/>
      <c r="L485" s="97"/>
      <c r="M485" s="97"/>
      <c r="N485" s="98"/>
      <c r="O485" s="98"/>
      <c r="P485" s="97"/>
      <c r="Q485" s="97"/>
      <c r="R485" s="98"/>
      <c r="S485" s="97"/>
      <c r="T485" s="98"/>
      <c r="U485" s="98"/>
      <c r="V485" s="98"/>
      <c r="W485" s="160"/>
      <c r="X485" s="95"/>
      <c r="Y485" s="98"/>
      <c r="Z485" s="163"/>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c r="BE485" s="96"/>
      <c r="BF485" s="96"/>
      <c r="BG485" s="96"/>
      <c r="BH485" s="96"/>
      <c r="BI485" s="96"/>
      <c r="BJ485" s="96"/>
      <c r="BK485" s="96"/>
      <c r="BL485" s="96"/>
      <c r="BM485" s="96"/>
      <c r="BN485" s="96"/>
      <c r="BO485" s="96"/>
      <c r="BP485" s="96"/>
      <c r="BQ485" s="96"/>
      <c r="BR485" s="96"/>
      <c r="BS485" s="96"/>
      <c r="BT485" s="96"/>
      <c r="BU485" s="96"/>
      <c r="BV485" s="96"/>
      <c r="BW485" s="96"/>
      <c r="BX485" s="96"/>
      <c r="BY485" s="96"/>
      <c r="BZ485" s="96"/>
      <c r="CA485" s="96"/>
      <c r="CB485" s="96"/>
      <c r="CC485" s="96"/>
      <c r="CD485" s="96"/>
      <c r="CE485" s="96"/>
      <c r="CF485" s="96"/>
      <c r="CG485" s="96"/>
      <c r="CH485" s="96"/>
      <c r="CI485" s="96"/>
      <c r="CJ485" s="96"/>
      <c r="CK485" s="96"/>
      <c r="CL485" s="96"/>
      <c r="CM485" s="96"/>
      <c r="CN485" s="96"/>
      <c r="CO485" s="96"/>
      <c r="CP485" s="96"/>
      <c r="CQ485" s="96"/>
      <c r="CR485" s="96"/>
      <c r="CS485" s="96"/>
      <c r="CT485" s="96"/>
      <c r="CU485" s="96"/>
      <c r="CV485" s="96"/>
      <c r="CW485" s="96"/>
      <c r="CX485" s="96"/>
      <c r="CY485" s="96"/>
      <c r="CZ485" s="96"/>
      <c r="DA485" s="96"/>
      <c r="DB485" s="96"/>
      <c r="DC485" s="96"/>
      <c r="DD485" s="96"/>
      <c r="DE485" s="96"/>
      <c r="DF485" s="96"/>
      <c r="DG485" s="96"/>
      <c r="DH485" s="96"/>
      <c r="DI485" s="96"/>
      <c r="DJ485" s="96"/>
      <c r="DK485" s="96"/>
      <c r="DL485" s="96"/>
      <c r="DM485" s="96"/>
      <c r="DN485" s="96"/>
      <c r="DO485" s="96"/>
      <c r="DP485" s="96"/>
      <c r="DQ485" s="96"/>
      <c r="DR485" s="96"/>
      <c r="DS485" s="96"/>
      <c r="DT485" s="96"/>
      <c r="DU485" s="96"/>
      <c r="DV485" s="96"/>
      <c r="DW485" s="96"/>
      <c r="DX485" s="96"/>
      <c r="DY485" s="96"/>
      <c r="DZ485" s="96"/>
      <c r="EA485" s="96"/>
      <c r="EB485" s="96"/>
      <c r="EC485" s="96"/>
      <c r="ED485" s="96"/>
      <c r="EE485" s="96"/>
      <c r="EF485" s="96"/>
      <c r="EG485" s="96"/>
      <c r="EH485" s="96"/>
      <c r="EI485" s="96"/>
      <c r="EJ485" s="96"/>
      <c r="EK485" s="96"/>
      <c r="EL485" s="96"/>
      <c r="EM485" s="96"/>
      <c r="EN485" s="96"/>
      <c r="EO485" s="96"/>
      <c r="EP485" s="96"/>
      <c r="EQ485" s="96"/>
      <c r="ER485" s="96"/>
      <c r="ES485" s="96"/>
      <c r="ET485" s="96"/>
      <c r="EU485" s="96"/>
      <c r="EV485" s="96"/>
      <c r="EW485" s="96"/>
      <c r="EX485" s="96"/>
      <c r="EY485" s="96"/>
      <c r="EZ485" s="96"/>
      <c r="FA485" s="96"/>
      <c r="FB485" s="96"/>
      <c r="FC485" s="96"/>
      <c r="FD485" s="96"/>
      <c r="FE485" s="96"/>
      <c r="FF485" s="96"/>
    </row>
    <row r="486" spans="1:162" x14ac:dyDescent="0.25">
      <c r="A486" s="95"/>
      <c r="B486" s="98"/>
      <c r="C486" s="97"/>
      <c r="D486" s="97"/>
      <c r="E486" s="97"/>
      <c r="F486" s="97"/>
      <c r="G486" s="97"/>
      <c r="H486" s="97"/>
      <c r="I486" s="97"/>
      <c r="J486" s="97"/>
      <c r="K486" s="97"/>
      <c r="L486" s="97"/>
      <c r="M486" s="97"/>
      <c r="N486" s="98"/>
      <c r="O486" s="98"/>
      <c r="P486" s="97"/>
      <c r="Q486" s="97"/>
      <c r="R486" s="98"/>
      <c r="S486" s="97"/>
      <c r="T486" s="98"/>
      <c r="U486" s="98"/>
      <c r="V486" s="98"/>
      <c r="W486" s="160"/>
      <c r="X486" s="95"/>
      <c r="Y486" s="98"/>
      <c r="Z486" s="163"/>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96"/>
      <c r="BG486" s="96"/>
      <c r="BH486" s="96"/>
      <c r="BI486" s="96"/>
      <c r="BJ486" s="96"/>
      <c r="BK486" s="96"/>
      <c r="BL486" s="96"/>
      <c r="BM486" s="96"/>
      <c r="BN486" s="96"/>
      <c r="BO486" s="96"/>
      <c r="BP486" s="96"/>
      <c r="BQ486" s="96"/>
      <c r="BR486" s="96"/>
      <c r="BS486" s="96"/>
      <c r="BT486" s="96"/>
      <c r="BU486" s="96"/>
      <c r="BV486" s="96"/>
      <c r="BW486" s="96"/>
      <c r="BX486" s="96"/>
      <c r="BY486" s="96"/>
      <c r="BZ486" s="96"/>
      <c r="CA486" s="96"/>
      <c r="CB486" s="96"/>
      <c r="CC486" s="96"/>
      <c r="CD486" s="96"/>
      <c r="CE486" s="96"/>
      <c r="CF486" s="96"/>
      <c r="CG486" s="96"/>
      <c r="CH486" s="96"/>
      <c r="CI486" s="96"/>
      <c r="CJ486" s="96"/>
      <c r="CK486" s="96"/>
      <c r="CL486" s="96"/>
      <c r="CM486" s="96"/>
      <c r="CN486" s="96"/>
      <c r="CO486" s="96"/>
      <c r="CP486" s="96"/>
      <c r="CQ486" s="96"/>
      <c r="CR486" s="96"/>
      <c r="CS486" s="96"/>
      <c r="CT486" s="96"/>
      <c r="CU486" s="96"/>
      <c r="CV486" s="96"/>
      <c r="CW486" s="96"/>
      <c r="CX486" s="96"/>
      <c r="CY486" s="96"/>
      <c r="CZ486" s="96"/>
      <c r="DA486" s="96"/>
      <c r="DB486" s="96"/>
      <c r="DC486" s="96"/>
      <c r="DD486" s="96"/>
      <c r="DE486" s="96"/>
      <c r="DF486" s="96"/>
      <c r="DG486" s="96"/>
      <c r="DH486" s="96"/>
      <c r="DI486" s="96"/>
      <c r="DJ486" s="96"/>
      <c r="DK486" s="96"/>
      <c r="DL486" s="96"/>
      <c r="DM486" s="96"/>
      <c r="DN486" s="96"/>
      <c r="DO486" s="96"/>
      <c r="DP486" s="96"/>
      <c r="DQ486" s="96"/>
      <c r="DR486" s="96"/>
      <c r="DS486" s="96"/>
      <c r="DT486" s="96"/>
      <c r="DU486" s="96"/>
      <c r="DV486" s="96"/>
      <c r="DW486" s="96"/>
      <c r="DX486" s="96"/>
      <c r="DY486" s="96"/>
      <c r="DZ486" s="96"/>
      <c r="EA486" s="96"/>
      <c r="EB486" s="96"/>
      <c r="EC486" s="96"/>
      <c r="ED486" s="96"/>
      <c r="EE486" s="96"/>
      <c r="EF486" s="96"/>
      <c r="EG486" s="96"/>
      <c r="EH486" s="96"/>
      <c r="EI486" s="96"/>
      <c r="EJ486" s="96"/>
      <c r="EK486" s="96"/>
      <c r="EL486" s="96"/>
      <c r="EM486" s="96"/>
      <c r="EN486" s="96"/>
      <c r="EO486" s="96"/>
      <c r="EP486" s="96"/>
      <c r="EQ486" s="96"/>
      <c r="ER486" s="96"/>
      <c r="ES486" s="96"/>
      <c r="ET486" s="96"/>
      <c r="EU486" s="96"/>
      <c r="EV486" s="96"/>
      <c r="EW486" s="96"/>
      <c r="EX486" s="96"/>
      <c r="EY486" s="96"/>
      <c r="EZ486" s="96"/>
      <c r="FA486" s="96"/>
      <c r="FB486" s="96"/>
      <c r="FC486" s="96"/>
      <c r="FD486" s="96"/>
      <c r="FE486" s="96"/>
      <c r="FF486" s="96"/>
    </row>
    <row r="487" spans="1:162" x14ac:dyDescent="0.25">
      <c r="A487" s="95"/>
      <c r="B487" s="98"/>
      <c r="C487" s="97"/>
      <c r="D487" s="97"/>
      <c r="E487" s="97"/>
      <c r="F487" s="97"/>
      <c r="G487" s="97"/>
      <c r="H487" s="97"/>
      <c r="I487" s="97"/>
      <c r="J487" s="97"/>
      <c r="K487" s="97"/>
      <c r="L487" s="97"/>
      <c r="M487" s="97"/>
      <c r="N487" s="98"/>
      <c r="O487" s="98"/>
      <c r="P487" s="97"/>
      <c r="Q487" s="97"/>
      <c r="R487" s="98"/>
      <c r="S487" s="97"/>
      <c r="T487" s="98"/>
      <c r="U487" s="98"/>
      <c r="V487" s="98"/>
      <c r="W487" s="160"/>
      <c r="X487" s="95"/>
      <c r="Y487" s="98"/>
      <c r="Z487" s="163"/>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c r="BM487" s="96"/>
      <c r="BN487" s="96"/>
      <c r="BO487" s="96"/>
      <c r="BP487" s="96"/>
      <c r="BQ487" s="96"/>
      <c r="BR487" s="96"/>
      <c r="BS487" s="96"/>
      <c r="BT487" s="96"/>
      <c r="BU487" s="96"/>
      <c r="BV487" s="96"/>
      <c r="BW487" s="96"/>
      <c r="BX487" s="96"/>
      <c r="BY487" s="96"/>
      <c r="BZ487" s="96"/>
      <c r="CA487" s="96"/>
      <c r="CB487" s="96"/>
      <c r="CC487" s="96"/>
      <c r="CD487" s="96"/>
      <c r="CE487" s="96"/>
      <c r="CF487" s="96"/>
      <c r="CG487" s="96"/>
      <c r="CH487" s="96"/>
      <c r="CI487" s="96"/>
      <c r="CJ487" s="96"/>
      <c r="CK487" s="96"/>
      <c r="CL487" s="96"/>
      <c r="CM487" s="96"/>
      <c r="CN487" s="96"/>
      <c r="CO487" s="96"/>
      <c r="CP487" s="96"/>
      <c r="CQ487" s="96"/>
      <c r="CR487" s="96"/>
      <c r="CS487" s="96"/>
      <c r="CT487" s="96"/>
      <c r="CU487" s="96"/>
      <c r="CV487" s="96"/>
      <c r="CW487" s="96"/>
      <c r="CX487" s="96"/>
      <c r="CY487" s="96"/>
      <c r="CZ487" s="96"/>
      <c r="DA487" s="96"/>
      <c r="DB487" s="96"/>
      <c r="DC487" s="96"/>
      <c r="DD487" s="96"/>
      <c r="DE487" s="96"/>
      <c r="DF487" s="96"/>
      <c r="DG487" s="96"/>
      <c r="DH487" s="96"/>
      <c r="DI487" s="96"/>
      <c r="DJ487" s="96"/>
      <c r="DK487" s="96"/>
      <c r="DL487" s="96"/>
      <c r="DM487" s="96"/>
      <c r="DN487" s="96"/>
      <c r="DO487" s="96"/>
      <c r="DP487" s="96"/>
      <c r="DQ487" s="96"/>
      <c r="DR487" s="96"/>
      <c r="DS487" s="96"/>
      <c r="DT487" s="96"/>
      <c r="DU487" s="96"/>
      <c r="DV487" s="96"/>
      <c r="DW487" s="96"/>
      <c r="DX487" s="96"/>
      <c r="DY487" s="96"/>
      <c r="DZ487" s="96"/>
      <c r="EA487" s="96"/>
      <c r="EB487" s="96"/>
      <c r="EC487" s="96"/>
      <c r="ED487" s="96"/>
      <c r="EE487" s="96"/>
      <c r="EF487" s="96"/>
      <c r="EG487" s="96"/>
      <c r="EH487" s="96"/>
      <c r="EI487" s="96"/>
      <c r="EJ487" s="96"/>
      <c r="EK487" s="96"/>
      <c r="EL487" s="96"/>
      <c r="EM487" s="96"/>
      <c r="EN487" s="96"/>
      <c r="EO487" s="96"/>
      <c r="EP487" s="96"/>
      <c r="EQ487" s="96"/>
      <c r="ER487" s="96"/>
      <c r="ES487" s="96"/>
      <c r="ET487" s="96"/>
      <c r="EU487" s="96"/>
      <c r="EV487" s="96"/>
      <c r="EW487" s="96"/>
      <c r="EX487" s="96"/>
      <c r="EY487" s="96"/>
      <c r="EZ487" s="96"/>
      <c r="FA487" s="96"/>
      <c r="FB487" s="96"/>
      <c r="FC487" s="96"/>
      <c r="FD487" s="96"/>
      <c r="FE487" s="96"/>
      <c r="FF487" s="96"/>
    </row>
    <row r="488" spans="1:162" x14ac:dyDescent="0.25">
      <c r="A488" s="95"/>
      <c r="B488" s="98"/>
      <c r="C488" s="97"/>
      <c r="D488" s="97"/>
      <c r="E488" s="97"/>
      <c r="F488" s="97"/>
      <c r="G488" s="97"/>
      <c r="H488" s="97"/>
      <c r="I488" s="97"/>
      <c r="J488" s="97"/>
      <c r="K488" s="97"/>
      <c r="L488" s="97"/>
      <c r="M488" s="97"/>
      <c r="N488" s="98"/>
      <c r="O488" s="98"/>
      <c r="P488" s="97"/>
      <c r="Q488" s="97"/>
      <c r="R488" s="98"/>
      <c r="S488" s="97"/>
      <c r="T488" s="98"/>
      <c r="U488" s="98"/>
      <c r="V488" s="98"/>
      <c r="W488" s="160"/>
      <c r="X488" s="95"/>
      <c r="Y488" s="98"/>
      <c r="Z488" s="163"/>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6"/>
      <c r="BM488" s="96"/>
      <c r="BN488" s="96"/>
      <c r="BO488" s="96"/>
      <c r="BP488" s="96"/>
      <c r="BQ488" s="96"/>
      <c r="BR488" s="96"/>
      <c r="BS488" s="96"/>
      <c r="BT488" s="96"/>
      <c r="BU488" s="96"/>
      <c r="BV488" s="96"/>
      <c r="BW488" s="96"/>
      <c r="BX488" s="96"/>
      <c r="BY488" s="96"/>
      <c r="BZ488" s="96"/>
      <c r="CA488" s="96"/>
      <c r="CB488" s="96"/>
      <c r="CC488" s="96"/>
      <c r="CD488" s="96"/>
      <c r="CE488" s="96"/>
      <c r="CF488" s="96"/>
      <c r="CG488" s="96"/>
      <c r="CH488" s="96"/>
      <c r="CI488" s="96"/>
      <c r="CJ488" s="96"/>
      <c r="CK488" s="96"/>
      <c r="CL488" s="96"/>
      <c r="CM488" s="96"/>
      <c r="CN488" s="96"/>
      <c r="CO488" s="96"/>
      <c r="CP488" s="96"/>
      <c r="CQ488" s="96"/>
      <c r="CR488" s="96"/>
      <c r="CS488" s="96"/>
      <c r="CT488" s="96"/>
      <c r="CU488" s="96"/>
      <c r="CV488" s="96"/>
      <c r="CW488" s="96"/>
      <c r="CX488" s="96"/>
      <c r="CY488" s="96"/>
      <c r="CZ488" s="96"/>
      <c r="DA488" s="96"/>
      <c r="DB488" s="96"/>
      <c r="DC488" s="96"/>
      <c r="DD488" s="96"/>
      <c r="DE488" s="96"/>
      <c r="DF488" s="96"/>
      <c r="DG488" s="96"/>
      <c r="DH488" s="96"/>
      <c r="DI488" s="96"/>
      <c r="DJ488" s="96"/>
      <c r="DK488" s="96"/>
      <c r="DL488" s="96"/>
      <c r="DM488" s="96"/>
      <c r="DN488" s="96"/>
      <c r="DO488" s="96"/>
      <c r="DP488" s="96"/>
      <c r="DQ488" s="96"/>
      <c r="DR488" s="96"/>
      <c r="DS488" s="96"/>
      <c r="DT488" s="96"/>
      <c r="DU488" s="96"/>
      <c r="DV488" s="96"/>
      <c r="DW488" s="96"/>
      <c r="DX488" s="96"/>
      <c r="DY488" s="96"/>
      <c r="DZ488" s="96"/>
      <c r="EA488" s="96"/>
      <c r="EB488" s="96"/>
      <c r="EC488" s="96"/>
      <c r="ED488" s="96"/>
      <c r="EE488" s="96"/>
      <c r="EF488" s="96"/>
      <c r="EG488" s="96"/>
      <c r="EH488" s="96"/>
      <c r="EI488" s="96"/>
      <c r="EJ488" s="96"/>
      <c r="EK488" s="96"/>
      <c r="EL488" s="96"/>
      <c r="EM488" s="96"/>
      <c r="EN488" s="96"/>
      <c r="EO488" s="96"/>
      <c r="EP488" s="96"/>
      <c r="EQ488" s="96"/>
      <c r="ER488" s="96"/>
      <c r="ES488" s="96"/>
      <c r="ET488" s="96"/>
      <c r="EU488" s="96"/>
      <c r="EV488" s="96"/>
      <c r="EW488" s="96"/>
      <c r="EX488" s="96"/>
      <c r="EY488" s="96"/>
      <c r="EZ488" s="96"/>
      <c r="FA488" s="96"/>
      <c r="FB488" s="96"/>
      <c r="FC488" s="96"/>
      <c r="FD488" s="96"/>
      <c r="FE488" s="96"/>
      <c r="FF488" s="96"/>
    </row>
    <row r="489" spans="1:162" x14ac:dyDescent="0.25">
      <c r="A489" s="95"/>
      <c r="B489" s="98"/>
      <c r="C489" s="97"/>
      <c r="D489" s="97"/>
      <c r="E489" s="97"/>
      <c r="F489" s="97"/>
      <c r="G489" s="97"/>
      <c r="H489" s="97"/>
      <c r="I489" s="97"/>
      <c r="J489" s="97"/>
      <c r="K489" s="97"/>
      <c r="L489" s="97"/>
      <c r="M489" s="97"/>
      <c r="N489" s="98"/>
      <c r="O489" s="98"/>
      <c r="P489" s="97"/>
      <c r="Q489" s="97"/>
      <c r="R489" s="98"/>
      <c r="S489" s="97"/>
      <c r="T489" s="98"/>
      <c r="U489" s="98"/>
      <c r="V489" s="98"/>
      <c r="W489" s="160"/>
      <c r="X489" s="95"/>
      <c r="Y489" s="98"/>
      <c r="Z489" s="163"/>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6"/>
      <c r="CB489" s="96"/>
      <c r="CC489" s="96"/>
      <c r="CD489" s="96"/>
      <c r="CE489" s="96"/>
      <c r="CF489" s="96"/>
      <c r="CG489" s="96"/>
      <c r="CH489" s="96"/>
      <c r="CI489" s="96"/>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6"/>
      <c r="FF489" s="96"/>
    </row>
    <row r="490" spans="1:162" x14ac:dyDescent="0.25">
      <c r="A490" s="95"/>
      <c r="B490" s="98"/>
      <c r="C490" s="97"/>
      <c r="D490" s="97"/>
      <c r="E490" s="97"/>
      <c r="F490" s="97"/>
      <c r="G490" s="97"/>
      <c r="H490" s="97"/>
      <c r="I490" s="97"/>
      <c r="J490" s="97"/>
      <c r="K490" s="97"/>
      <c r="L490" s="97"/>
      <c r="M490" s="97"/>
      <c r="N490" s="98"/>
      <c r="O490" s="98"/>
      <c r="P490" s="97"/>
      <c r="Q490" s="97"/>
      <c r="R490" s="98"/>
      <c r="S490" s="97"/>
      <c r="T490" s="98"/>
      <c r="U490" s="98"/>
      <c r="V490" s="98"/>
      <c r="W490" s="160"/>
      <c r="X490" s="95"/>
      <c r="Y490" s="98"/>
      <c r="Z490" s="163"/>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6"/>
      <c r="BM490" s="96"/>
      <c r="BN490" s="96"/>
      <c r="BO490" s="96"/>
      <c r="BP490" s="96"/>
      <c r="BQ490" s="96"/>
      <c r="BR490" s="96"/>
      <c r="BS490" s="96"/>
      <c r="BT490" s="96"/>
      <c r="BU490" s="96"/>
      <c r="BV490" s="96"/>
      <c r="BW490" s="96"/>
      <c r="BX490" s="96"/>
      <c r="BY490" s="96"/>
      <c r="BZ490" s="96"/>
      <c r="CA490" s="96"/>
      <c r="CB490" s="96"/>
      <c r="CC490" s="96"/>
      <c r="CD490" s="96"/>
      <c r="CE490" s="96"/>
      <c r="CF490" s="96"/>
      <c r="CG490" s="96"/>
      <c r="CH490" s="96"/>
      <c r="CI490" s="96"/>
      <c r="CJ490" s="96"/>
      <c r="CK490" s="96"/>
      <c r="CL490" s="96"/>
      <c r="CM490" s="96"/>
      <c r="CN490" s="96"/>
      <c r="CO490" s="96"/>
      <c r="CP490" s="96"/>
      <c r="CQ490" s="96"/>
      <c r="CR490" s="96"/>
      <c r="CS490" s="96"/>
      <c r="CT490" s="96"/>
      <c r="CU490" s="96"/>
      <c r="CV490" s="96"/>
      <c r="CW490" s="96"/>
      <c r="CX490" s="96"/>
      <c r="CY490" s="96"/>
      <c r="CZ490" s="96"/>
      <c r="DA490" s="96"/>
      <c r="DB490" s="96"/>
      <c r="DC490" s="96"/>
      <c r="DD490" s="96"/>
      <c r="DE490" s="96"/>
      <c r="DF490" s="96"/>
      <c r="DG490" s="96"/>
      <c r="DH490" s="96"/>
      <c r="DI490" s="96"/>
      <c r="DJ490" s="96"/>
      <c r="DK490" s="96"/>
      <c r="DL490" s="96"/>
      <c r="DM490" s="96"/>
      <c r="DN490" s="96"/>
      <c r="DO490" s="96"/>
      <c r="DP490" s="96"/>
      <c r="DQ490" s="96"/>
      <c r="DR490" s="96"/>
      <c r="DS490" s="96"/>
      <c r="DT490" s="96"/>
      <c r="DU490" s="96"/>
      <c r="DV490" s="96"/>
      <c r="DW490" s="96"/>
      <c r="DX490" s="96"/>
      <c r="DY490" s="96"/>
      <c r="DZ490" s="96"/>
      <c r="EA490" s="96"/>
      <c r="EB490" s="96"/>
      <c r="EC490" s="96"/>
      <c r="ED490" s="96"/>
      <c r="EE490" s="96"/>
      <c r="EF490" s="96"/>
      <c r="EG490" s="96"/>
      <c r="EH490" s="96"/>
      <c r="EI490" s="96"/>
      <c r="EJ490" s="96"/>
      <c r="EK490" s="96"/>
      <c r="EL490" s="96"/>
      <c r="EM490" s="96"/>
      <c r="EN490" s="96"/>
      <c r="EO490" s="96"/>
      <c r="EP490" s="96"/>
      <c r="EQ490" s="96"/>
      <c r="ER490" s="96"/>
      <c r="ES490" s="96"/>
      <c r="ET490" s="96"/>
      <c r="EU490" s="96"/>
      <c r="EV490" s="96"/>
      <c r="EW490" s="96"/>
      <c r="EX490" s="96"/>
      <c r="EY490" s="96"/>
      <c r="EZ490" s="96"/>
      <c r="FA490" s="96"/>
      <c r="FB490" s="96"/>
      <c r="FC490" s="96"/>
      <c r="FD490" s="96"/>
      <c r="FE490" s="96"/>
      <c r="FF490" s="96"/>
    </row>
    <row r="491" spans="1:162" x14ac:dyDescent="0.25">
      <c r="A491" s="95"/>
      <c r="B491" s="98"/>
      <c r="C491" s="97"/>
      <c r="D491" s="97"/>
      <c r="E491" s="97"/>
      <c r="F491" s="97"/>
      <c r="G491" s="97"/>
      <c r="H491" s="97"/>
      <c r="I491" s="97"/>
      <c r="J491" s="97"/>
      <c r="K491" s="97"/>
      <c r="L491" s="97"/>
      <c r="M491" s="97"/>
      <c r="N491" s="98"/>
      <c r="O491" s="98"/>
      <c r="P491" s="97"/>
      <c r="Q491" s="97"/>
      <c r="R491" s="98"/>
      <c r="S491" s="97"/>
      <c r="T491" s="98"/>
      <c r="U491" s="98"/>
      <c r="V491" s="98"/>
      <c r="W491" s="160"/>
      <c r="X491" s="95"/>
      <c r="Y491" s="98"/>
      <c r="Z491" s="163"/>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96"/>
      <c r="BC491" s="96"/>
      <c r="BD491" s="96"/>
      <c r="BE491" s="96"/>
      <c r="BF491" s="96"/>
      <c r="BG491" s="96"/>
      <c r="BH491" s="96"/>
      <c r="BI491" s="96"/>
      <c r="BJ491" s="96"/>
      <c r="BK491" s="96"/>
      <c r="BL491" s="96"/>
      <c r="BM491" s="96"/>
      <c r="BN491" s="96"/>
      <c r="BO491" s="96"/>
      <c r="BP491" s="96"/>
      <c r="BQ491" s="96"/>
      <c r="BR491" s="96"/>
      <c r="BS491" s="96"/>
      <c r="BT491" s="96"/>
      <c r="BU491" s="96"/>
      <c r="BV491" s="96"/>
      <c r="BW491" s="96"/>
      <c r="BX491" s="96"/>
      <c r="BY491" s="96"/>
      <c r="BZ491" s="96"/>
      <c r="CA491" s="96"/>
      <c r="CB491" s="96"/>
      <c r="CC491" s="96"/>
      <c r="CD491" s="96"/>
      <c r="CE491" s="96"/>
      <c r="CF491" s="96"/>
      <c r="CG491" s="96"/>
      <c r="CH491" s="96"/>
      <c r="CI491" s="96"/>
      <c r="CJ491" s="96"/>
      <c r="CK491" s="96"/>
      <c r="CL491" s="96"/>
      <c r="CM491" s="96"/>
      <c r="CN491" s="96"/>
      <c r="CO491" s="96"/>
      <c r="CP491" s="96"/>
      <c r="CQ491" s="96"/>
      <c r="CR491" s="96"/>
      <c r="CS491" s="96"/>
      <c r="CT491" s="96"/>
      <c r="CU491" s="96"/>
      <c r="CV491" s="96"/>
      <c r="CW491" s="96"/>
      <c r="CX491" s="96"/>
      <c r="CY491" s="96"/>
      <c r="CZ491" s="96"/>
      <c r="DA491" s="96"/>
      <c r="DB491" s="96"/>
      <c r="DC491" s="96"/>
      <c r="DD491" s="96"/>
      <c r="DE491" s="96"/>
      <c r="DF491" s="96"/>
      <c r="DG491" s="96"/>
      <c r="DH491" s="96"/>
      <c r="DI491" s="96"/>
      <c r="DJ491" s="96"/>
      <c r="DK491" s="96"/>
      <c r="DL491" s="96"/>
      <c r="DM491" s="96"/>
      <c r="DN491" s="96"/>
      <c r="DO491" s="96"/>
      <c r="DP491" s="96"/>
      <c r="DQ491" s="96"/>
      <c r="DR491" s="96"/>
      <c r="DS491" s="96"/>
      <c r="DT491" s="96"/>
      <c r="DU491" s="96"/>
      <c r="DV491" s="96"/>
      <c r="DW491" s="96"/>
      <c r="DX491" s="96"/>
      <c r="DY491" s="96"/>
      <c r="DZ491" s="96"/>
      <c r="EA491" s="96"/>
      <c r="EB491" s="96"/>
      <c r="EC491" s="96"/>
      <c r="ED491" s="96"/>
      <c r="EE491" s="96"/>
      <c r="EF491" s="96"/>
      <c r="EG491" s="96"/>
      <c r="EH491" s="96"/>
      <c r="EI491" s="96"/>
      <c r="EJ491" s="96"/>
      <c r="EK491" s="96"/>
      <c r="EL491" s="96"/>
      <c r="EM491" s="96"/>
      <c r="EN491" s="96"/>
      <c r="EO491" s="96"/>
      <c r="EP491" s="96"/>
      <c r="EQ491" s="96"/>
      <c r="ER491" s="96"/>
      <c r="ES491" s="96"/>
      <c r="ET491" s="96"/>
      <c r="EU491" s="96"/>
      <c r="EV491" s="96"/>
      <c r="EW491" s="96"/>
      <c r="EX491" s="96"/>
      <c r="EY491" s="96"/>
      <c r="EZ491" s="96"/>
      <c r="FA491" s="96"/>
      <c r="FB491" s="96"/>
      <c r="FC491" s="96"/>
      <c r="FD491" s="96"/>
      <c r="FE491" s="96"/>
      <c r="FF491" s="96"/>
    </row>
    <row r="492" spans="1:162" x14ac:dyDescent="0.25">
      <c r="A492" s="95"/>
      <c r="B492" s="98"/>
      <c r="C492" s="97"/>
      <c r="D492" s="97"/>
      <c r="E492" s="97"/>
      <c r="F492" s="97"/>
      <c r="G492" s="97"/>
      <c r="H492" s="97"/>
      <c r="I492" s="97"/>
      <c r="J492" s="97"/>
      <c r="K492" s="97"/>
      <c r="L492" s="97"/>
      <c r="M492" s="97"/>
      <c r="N492" s="98"/>
      <c r="O492" s="98"/>
      <c r="P492" s="97"/>
      <c r="Q492" s="97"/>
      <c r="R492" s="98"/>
      <c r="S492" s="97"/>
      <c r="T492" s="98"/>
      <c r="U492" s="98"/>
      <c r="V492" s="98"/>
      <c r="W492" s="160"/>
      <c r="X492" s="95"/>
      <c r="Y492" s="98"/>
      <c r="Z492" s="163"/>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96"/>
      <c r="BC492" s="96"/>
      <c r="BD492" s="96"/>
      <c r="BE492" s="96"/>
      <c r="BF492" s="96"/>
      <c r="BG492" s="96"/>
      <c r="BH492" s="96"/>
      <c r="BI492" s="96"/>
      <c r="BJ492" s="96"/>
      <c r="BK492" s="96"/>
      <c r="BL492" s="96"/>
      <c r="BM492" s="96"/>
      <c r="BN492" s="96"/>
      <c r="BO492" s="96"/>
      <c r="BP492" s="96"/>
      <c r="BQ492" s="96"/>
      <c r="BR492" s="96"/>
      <c r="BS492" s="96"/>
      <c r="BT492" s="96"/>
      <c r="BU492" s="96"/>
      <c r="BV492" s="96"/>
      <c r="BW492" s="96"/>
      <c r="BX492" s="96"/>
      <c r="BY492" s="96"/>
      <c r="BZ492" s="96"/>
      <c r="CA492" s="96"/>
      <c r="CB492" s="96"/>
      <c r="CC492" s="96"/>
      <c r="CD492" s="96"/>
      <c r="CE492" s="96"/>
      <c r="CF492" s="96"/>
      <c r="CG492" s="96"/>
      <c r="CH492" s="96"/>
      <c r="CI492" s="96"/>
      <c r="CJ492" s="96"/>
      <c r="CK492" s="96"/>
      <c r="CL492" s="96"/>
      <c r="CM492" s="96"/>
      <c r="CN492" s="96"/>
      <c r="CO492" s="96"/>
      <c r="CP492" s="96"/>
      <c r="CQ492" s="96"/>
      <c r="CR492" s="96"/>
      <c r="CS492" s="96"/>
      <c r="CT492" s="96"/>
      <c r="CU492" s="96"/>
      <c r="CV492" s="96"/>
      <c r="CW492" s="96"/>
      <c r="CX492" s="96"/>
      <c r="CY492" s="96"/>
      <c r="CZ492" s="96"/>
      <c r="DA492" s="96"/>
      <c r="DB492" s="96"/>
      <c r="DC492" s="96"/>
      <c r="DD492" s="96"/>
      <c r="DE492" s="96"/>
      <c r="DF492" s="96"/>
      <c r="DG492" s="96"/>
      <c r="DH492" s="96"/>
      <c r="DI492" s="96"/>
      <c r="DJ492" s="96"/>
      <c r="DK492" s="96"/>
      <c r="DL492" s="96"/>
      <c r="DM492" s="96"/>
      <c r="DN492" s="96"/>
      <c r="DO492" s="96"/>
      <c r="DP492" s="96"/>
      <c r="DQ492" s="96"/>
      <c r="DR492" s="96"/>
      <c r="DS492" s="96"/>
      <c r="DT492" s="96"/>
      <c r="DU492" s="96"/>
      <c r="DV492" s="96"/>
      <c r="DW492" s="96"/>
      <c r="DX492" s="96"/>
      <c r="DY492" s="96"/>
      <c r="DZ492" s="96"/>
      <c r="EA492" s="96"/>
      <c r="EB492" s="96"/>
      <c r="EC492" s="96"/>
      <c r="ED492" s="96"/>
      <c r="EE492" s="96"/>
      <c r="EF492" s="96"/>
      <c r="EG492" s="96"/>
      <c r="EH492" s="96"/>
      <c r="EI492" s="96"/>
      <c r="EJ492" s="96"/>
      <c r="EK492" s="96"/>
      <c r="EL492" s="96"/>
      <c r="EM492" s="96"/>
      <c r="EN492" s="96"/>
      <c r="EO492" s="96"/>
      <c r="EP492" s="96"/>
      <c r="EQ492" s="96"/>
      <c r="ER492" s="96"/>
      <c r="ES492" s="96"/>
      <c r="ET492" s="96"/>
      <c r="EU492" s="96"/>
      <c r="EV492" s="96"/>
      <c r="EW492" s="96"/>
      <c r="EX492" s="96"/>
      <c r="EY492" s="96"/>
      <c r="EZ492" s="96"/>
      <c r="FA492" s="96"/>
      <c r="FB492" s="96"/>
      <c r="FC492" s="96"/>
      <c r="FD492" s="96"/>
      <c r="FE492" s="96"/>
      <c r="FF492" s="96"/>
    </row>
    <row r="493" spans="1:162" x14ac:dyDescent="0.25">
      <c r="A493" s="95"/>
      <c r="B493" s="98"/>
      <c r="C493" s="97"/>
      <c r="D493" s="97"/>
      <c r="E493" s="97"/>
      <c r="F493" s="97"/>
      <c r="G493" s="97"/>
      <c r="H493" s="97"/>
      <c r="I493" s="97"/>
      <c r="J493" s="97"/>
      <c r="K493" s="97"/>
      <c r="L493" s="97"/>
      <c r="M493" s="97"/>
      <c r="N493" s="98"/>
      <c r="O493" s="98"/>
      <c r="P493" s="97"/>
      <c r="Q493" s="97"/>
      <c r="R493" s="98"/>
      <c r="S493" s="97"/>
      <c r="T493" s="98"/>
      <c r="U493" s="98"/>
      <c r="V493" s="98"/>
      <c r="W493" s="160"/>
      <c r="X493" s="95"/>
      <c r="Y493" s="98"/>
      <c r="Z493" s="163"/>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96"/>
      <c r="BC493" s="96"/>
      <c r="BD493" s="96"/>
      <c r="BE493" s="96"/>
      <c r="BF493" s="96"/>
      <c r="BG493" s="96"/>
      <c r="BH493" s="96"/>
      <c r="BI493" s="96"/>
      <c r="BJ493" s="96"/>
      <c r="BK493" s="96"/>
      <c r="BL493" s="96"/>
      <c r="BM493" s="96"/>
      <c r="BN493" s="96"/>
      <c r="BO493" s="96"/>
      <c r="BP493" s="96"/>
      <c r="BQ493" s="96"/>
      <c r="BR493" s="96"/>
      <c r="BS493" s="96"/>
      <c r="BT493" s="96"/>
      <c r="BU493" s="96"/>
      <c r="BV493" s="96"/>
      <c r="BW493" s="96"/>
      <c r="BX493" s="96"/>
      <c r="BY493" s="96"/>
      <c r="BZ493" s="96"/>
      <c r="CA493" s="96"/>
      <c r="CB493" s="96"/>
      <c r="CC493" s="96"/>
      <c r="CD493" s="96"/>
      <c r="CE493" s="96"/>
      <c r="CF493" s="96"/>
      <c r="CG493" s="96"/>
      <c r="CH493" s="96"/>
      <c r="CI493" s="96"/>
      <c r="CJ493" s="96"/>
      <c r="CK493" s="96"/>
      <c r="CL493" s="96"/>
      <c r="CM493" s="96"/>
      <c r="CN493" s="96"/>
      <c r="CO493" s="96"/>
      <c r="CP493" s="96"/>
      <c r="CQ493" s="96"/>
      <c r="CR493" s="96"/>
      <c r="CS493" s="96"/>
      <c r="CT493" s="96"/>
      <c r="CU493" s="96"/>
      <c r="CV493" s="96"/>
      <c r="CW493" s="96"/>
      <c r="CX493" s="96"/>
      <c r="CY493" s="96"/>
      <c r="CZ493" s="96"/>
      <c r="DA493" s="96"/>
      <c r="DB493" s="96"/>
      <c r="DC493" s="96"/>
      <c r="DD493" s="96"/>
      <c r="DE493" s="96"/>
      <c r="DF493" s="96"/>
      <c r="DG493" s="96"/>
      <c r="DH493" s="96"/>
      <c r="DI493" s="96"/>
      <c r="DJ493" s="96"/>
      <c r="DK493" s="96"/>
      <c r="DL493" s="96"/>
      <c r="DM493" s="96"/>
      <c r="DN493" s="96"/>
      <c r="DO493" s="96"/>
      <c r="DP493" s="96"/>
      <c r="DQ493" s="96"/>
      <c r="DR493" s="96"/>
      <c r="DS493" s="96"/>
      <c r="DT493" s="96"/>
      <c r="DU493" s="96"/>
      <c r="DV493" s="96"/>
      <c r="DW493" s="96"/>
      <c r="DX493" s="96"/>
      <c r="DY493" s="96"/>
      <c r="DZ493" s="96"/>
      <c r="EA493" s="96"/>
      <c r="EB493" s="96"/>
      <c r="EC493" s="96"/>
      <c r="ED493" s="96"/>
      <c r="EE493" s="96"/>
      <c r="EF493" s="96"/>
      <c r="EG493" s="96"/>
      <c r="EH493" s="96"/>
      <c r="EI493" s="96"/>
      <c r="EJ493" s="96"/>
      <c r="EK493" s="96"/>
      <c r="EL493" s="96"/>
      <c r="EM493" s="96"/>
      <c r="EN493" s="96"/>
      <c r="EO493" s="96"/>
      <c r="EP493" s="96"/>
      <c r="EQ493" s="96"/>
      <c r="ER493" s="96"/>
      <c r="ES493" s="96"/>
      <c r="ET493" s="96"/>
      <c r="EU493" s="96"/>
      <c r="EV493" s="96"/>
      <c r="EW493" s="96"/>
      <c r="EX493" s="96"/>
      <c r="EY493" s="96"/>
      <c r="EZ493" s="96"/>
      <c r="FA493" s="96"/>
      <c r="FB493" s="96"/>
      <c r="FC493" s="96"/>
      <c r="FD493" s="96"/>
      <c r="FE493" s="96"/>
      <c r="FF493" s="96"/>
    </row>
    <row r="494" spans="1:162" x14ac:dyDescent="0.25">
      <c r="A494" s="95"/>
      <c r="B494" s="98"/>
      <c r="C494" s="97"/>
      <c r="D494" s="97"/>
      <c r="E494" s="97"/>
      <c r="F494" s="97"/>
      <c r="G494" s="97"/>
      <c r="H494" s="97"/>
      <c r="I494" s="97"/>
      <c r="J494" s="97"/>
      <c r="K494" s="97"/>
      <c r="L494" s="97"/>
      <c r="M494" s="97"/>
      <c r="N494" s="98"/>
      <c r="O494" s="98"/>
      <c r="P494" s="97"/>
      <c r="Q494" s="97"/>
      <c r="R494" s="98"/>
      <c r="S494" s="97"/>
      <c r="T494" s="98"/>
      <c r="U494" s="98"/>
      <c r="V494" s="98"/>
      <c r="W494" s="160"/>
      <c r="X494" s="95"/>
      <c r="Y494" s="98"/>
      <c r="Z494" s="163"/>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96"/>
      <c r="BC494" s="96"/>
      <c r="BD494" s="96"/>
      <c r="BE494" s="96"/>
      <c r="BF494" s="96"/>
      <c r="BG494" s="96"/>
      <c r="BH494" s="96"/>
      <c r="BI494" s="96"/>
      <c r="BJ494" s="96"/>
      <c r="BK494" s="96"/>
      <c r="BL494" s="96"/>
      <c r="BM494" s="96"/>
      <c r="BN494" s="96"/>
      <c r="BO494" s="96"/>
      <c r="BP494" s="96"/>
      <c r="BQ494" s="96"/>
      <c r="BR494" s="96"/>
      <c r="BS494" s="96"/>
      <c r="BT494" s="96"/>
      <c r="BU494" s="96"/>
      <c r="BV494" s="96"/>
      <c r="BW494" s="96"/>
      <c r="BX494" s="96"/>
      <c r="BY494" s="96"/>
      <c r="BZ494" s="96"/>
      <c r="CA494" s="96"/>
      <c r="CB494" s="96"/>
      <c r="CC494" s="96"/>
      <c r="CD494" s="96"/>
      <c r="CE494" s="96"/>
      <c r="CF494" s="96"/>
      <c r="CG494" s="96"/>
      <c r="CH494" s="96"/>
      <c r="CI494" s="96"/>
      <c r="CJ494" s="96"/>
      <c r="CK494" s="96"/>
      <c r="CL494" s="96"/>
      <c r="CM494" s="96"/>
      <c r="CN494" s="96"/>
      <c r="CO494" s="96"/>
      <c r="CP494" s="96"/>
      <c r="CQ494" s="96"/>
      <c r="CR494" s="96"/>
      <c r="CS494" s="96"/>
      <c r="CT494" s="96"/>
      <c r="CU494" s="96"/>
      <c r="CV494" s="96"/>
      <c r="CW494" s="96"/>
      <c r="CX494" s="96"/>
      <c r="CY494" s="96"/>
      <c r="CZ494" s="96"/>
      <c r="DA494" s="96"/>
      <c r="DB494" s="96"/>
      <c r="DC494" s="96"/>
      <c r="DD494" s="96"/>
      <c r="DE494" s="96"/>
      <c r="DF494" s="96"/>
      <c r="DG494" s="96"/>
      <c r="DH494" s="96"/>
      <c r="DI494" s="96"/>
      <c r="DJ494" s="96"/>
      <c r="DK494" s="96"/>
      <c r="DL494" s="96"/>
      <c r="DM494" s="96"/>
      <c r="DN494" s="96"/>
      <c r="DO494" s="96"/>
      <c r="DP494" s="96"/>
      <c r="DQ494" s="96"/>
      <c r="DR494" s="96"/>
      <c r="DS494" s="96"/>
      <c r="DT494" s="96"/>
      <c r="DU494" s="96"/>
      <c r="DV494" s="96"/>
      <c r="DW494" s="96"/>
      <c r="DX494" s="96"/>
      <c r="DY494" s="96"/>
      <c r="DZ494" s="96"/>
      <c r="EA494" s="96"/>
      <c r="EB494" s="96"/>
      <c r="EC494" s="96"/>
      <c r="ED494" s="96"/>
      <c r="EE494" s="96"/>
      <c r="EF494" s="96"/>
      <c r="EG494" s="96"/>
      <c r="EH494" s="96"/>
      <c r="EI494" s="96"/>
      <c r="EJ494" s="96"/>
      <c r="EK494" s="96"/>
      <c r="EL494" s="96"/>
      <c r="EM494" s="96"/>
      <c r="EN494" s="96"/>
      <c r="EO494" s="96"/>
      <c r="EP494" s="96"/>
      <c r="EQ494" s="96"/>
      <c r="ER494" s="96"/>
      <c r="ES494" s="96"/>
      <c r="ET494" s="96"/>
      <c r="EU494" s="96"/>
      <c r="EV494" s="96"/>
      <c r="EW494" s="96"/>
      <c r="EX494" s="96"/>
      <c r="EY494" s="96"/>
      <c r="EZ494" s="96"/>
      <c r="FA494" s="96"/>
      <c r="FB494" s="96"/>
      <c r="FC494" s="96"/>
      <c r="FD494" s="96"/>
      <c r="FE494" s="96"/>
      <c r="FF494" s="96"/>
    </row>
    <row r="495" spans="1:162" x14ac:dyDescent="0.25">
      <c r="A495" s="95"/>
      <c r="B495" s="98"/>
      <c r="C495" s="97"/>
      <c r="D495" s="97"/>
      <c r="E495" s="97"/>
      <c r="F495" s="97"/>
      <c r="G495" s="97"/>
      <c r="H495" s="97"/>
      <c r="I495" s="97"/>
      <c r="J495" s="97"/>
      <c r="K495" s="97"/>
      <c r="L495" s="97"/>
      <c r="M495" s="97"/>
      <c r="N495" s="98"/>
      <c r="O495" s="98"/>
      <c r="P495" s="97"/>
      <c r="Q495" s="97"/>
      <c r="R495" s="98"/>
      <c r="S495" s="97"/>
      <c r="T495" s="98"/>
      <c r="U495" s="98"/>
      <c r="V495" s="98"/>
      <c r="W495" s="160"/>
      <c r="X495" s="95"/>
      <c r="Y495" s="98"/>
      <c r="Z495" s="163"/>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96"/>
      <c r="BC495" s="96"/>
      <c r="BD495" s="96"/>
      <c r="BE495" s="96"/>
      <c r="BF495" s="96"/>
      <c r="BG495" s="96"/>
      <c r="BH495" s="96"/>
      <c r="BI495" s="96"/>
      <c r="BJ495" s="96"/>
      <c r="BK495" s="96"/>
      <c r="BL495" s="96"/>
      <c r="BM495" s="96"/>
      <c r="BN495" s="96"/>
      <c r="BO495" s="96"/>
      <c r="BP495" s="96"/>
      <c r="BQ495" s="96"/>
      <c r="BR495" s="96"/>
      <c r="BS495" s="96"/>
      <c r="BT495" s="96"/>
      <c r="BU495" s="96"/>
      <c r="BV495" s="96"/>
      <c r="BW495" s="96"/>
      <c r="BX495" s="96"/>
      <c r="BY495" s="96"/>
      <c r="BZ495" s="96"/>
      <c r="CA495" s="96"/>
      <c r="CB495" s="96"/>
      <c r="CC495" s="96"/>
      <c r="CD495" s="96"/>
      <c r="CE495" s="96"/>
      <c r="CF495" s="96"/>
      <c r="CG495" s="96"/>
      <c r="CH495" s="96"/>
      <c r="CI495" s="96"/>
      <c r="CJ495" s="96"/>
      <c r="CK495" s="96"/>
      <c r="CL495" s="96"/>
      <c r="CM495" s="96"/>
      <c r="CN495" s="96"/>
      <c r="CO495" s="96"/>
      <c r="CP495" s="96"/>
      <c r="CQ495" s="96"/>
      <c r="CR495" s="96"/>
      <c r="CS495" s="96"/>
      <c r="CT495" s="96"/>
      <c r="CU495" s="96"/>
      <c r="CV495" s="96"/>
      <c r="CW495" s="96"/>
      <c r="CX495" s="96"/>
      <c r="CY495" s="96"/>
      <c r="CZ495" s="96"/>
      <c r="DA495" s="96"/>
      <c r="DB495" s="96"/>
      <c r="DC495" s="96"/>
      <c r="DD495" s="96"/>
      <c r="DE495" s="96"/>
      <c r="DF495" s="96"/>
      <c r="DG495" s="96"/>
      <c r="DH495" s="96"/>
      <c r="DI495" s="96"/>
      <c r="DJ495" s="96"/>
      <c r="DK495" s="96"/>
      <c r="DL495" s="96"/>
      <c r="DM495" s="96"/>
      <c r="DN495" s="96"/>
      <c r="DO495" s="96"/>
      <c r="DP495" s="96"/>
      <c r="DQ495" s="96"/>
      <c r="DR495" s="96"/>
      <c r="DS495" s="96"/>
      <c r="DT495" s="96"/>
      <c r="DU495" s="96"/>
      <c r="DV495" s="96"/>
      <c r="DW495" s="96"/>
      <c r="DX495" s="96"/>
      <c r="DY495" s="96"/>
      <c r="DZ495" s="96"/>
      <c r="EA495" s="96"/>
      <c r="EB495" s="96"/>
      <c r="EC495" s="96"/>
      <c r="ED495" s="96"/>
      <c r="EE495" s="96"/>
      <c r="EF495" s="96"/>
      <c r="EG495" s="96"/>
      <c r="EH495" s="96"/>
      <c r="EI495" s="96"/>
      <c r="EJ495" s="96"/>
      <c r="EK495" s="96"/>
      <c r="EL495" s="96"/>
      <c r="EM495" s="96"/>
      <c r="EN495" s="96"/>
      <c r="EO495" s="96"/>
      <c r="EP495" s="96"/>
      <c r="EQ495" s="96"/>
      <c r="ER495" s="96"/>
      <c r="ES495" s="96"/>
      <c r="ET495" s="96"/>
      <c r="EU495" s="96"/>
      <c r="EV495" s="96"/>
      <c r="EW495" s="96"/>
      <c r="EX495" s="96"/>
      <c r="EY495" s="96"/>
      <c r="EZ495" s="96"/>
      <c r="FA495" s="96"/>
      <c r="FB495" s="96"/>
      <c r="FC495" s="96"/>
      <c r="FD495" s="96"/>
      <c r="FE495" s="96"/>
      <c r="FF495" s="96"/>
    </row>
    <row r="496" spans="1:162" x14ac:dyDescent="0.25">
      <c r="A496" s="95"/>
      <c r="B496" s="98"/>
      <c r="C496" s="97"/>
      <c r="D496" s="97"/>
      <c r="E496" s="97"/>
      <c r="F496" s="97"/>
      <c r="G496" s="97"/>
      <c r="H496" s="97"/>
      <c r="I496" s="97"/>
      <c r="J496" s="97"/>
      <c r="K496" s="97"/>
      <c r="L496" s="97"/>
      <c r="M496" s="97"/>
      <c r="N496" s="98"/>
      <c r="O496" s="98"/>
      <c r="P496" s="97"/>
      <c r="Q496" s="97"/>
      <c r="R496" s="98"/>
      <c r="S496" s="97"/>
      <c r="T496" s="98"/>
      <c r="U496" s="98"/>
      <c r="V496" s="98"/>
      <c r="W496" s="160"/>
      <c r="X496" s="95"/>
      <c r="Y496" s="98"/>
      <c r="Z496" s="163"/>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c r="BG496" s="96"/>
      <c r="BH496" s="96"/>
      <c r="BI496" s="96"/>
      <c r="BJ496" s="96"/>
      <c r="BK496" s="96"/>
      <c r="BL496" s="96"/>
      <c r="BM496" s="96"/>
      <c r="BN496" s="96"/>
      <c r="BO496" s="96"/>
      <c r="BP496" s="96"/>
      <c r="BQ496" s="96"/>
      <c r="BR496" s="96"/>
      <c r="BS496" s="96"/>
      <c r="BT496" s="96"/>
      <c r="BU496" s="96"/>
      <c r="BV496" s="96"/>
      <c r="BW496" s="96"/>
      <c r="BX496" s="96"/>
      <c r="BY496" s="96"/>
      <c r="BZ496" s="96"/>
      <c r="CA496" s="96"/>
      <c r="CB496" s="96"/>
      <c r="CC496" s="96"/>
      <c r="CD496" s="96"/>
      <c r="CE496" s="96"/>
      <c r="CF496" s="96"/>
      <c r="CG496" s="96"/>
      <c r="CH496" s="96"/>
      <c r="CI496" s="96"/>
      <c r="CJ496" s="96"/>
      <c r="CK496" s="96"/>
      <c r="CL496" s="96"/>
      <c r="CM496" s="96"/>
      <c r="CN496" s="96"/>
      <c r="CO496" s="96"/>
      <c r="CP496" s="96"/>
      <c r="CQ496" s="96"/>
      <c r="CR496" s="96"/>
      <c r="CS496" s="96"/>
      <c r="CT496" s="96"/>
      <c r="CU496" s="96"/>
      <c r="CV496" s="96"/>
      <c r="CW496" s="96"/>
      <c r="CX496" s="96"/>
      <c r="CY496" s="96"/>
      <c r="CZ496" s="96"/>
      <c r="DA496" s="96"/>
      <c r="DB496" s="96"/>
      <c r="DC496" s="96"/>
      <c r="DD496" s="96"/>
      <c r="DE496" s="96"/>
      <c r="DF496" s="96"/>
      <c r="DG496" s="96"/>
      <c r="DH496" s="96"/>
      <c r="DI496" s="96"/>
      <c r="DJ496" s="96"/>
      <c r="DK496" s="96"/>
      <c r="DL496" s="96"/>
      <c r="DM496" s="96"/>
      <c r="DN496" s="96"/>
      <c r="DO496" s="96"/>
      <c r="DP496" s="96"/>
      <c r="DQ496" s="96"/>
      <c r="DR496" s="96"/>
      <c r="DS496" s="96"/>
      <c r="DT496" s="96"/>
      <c r="DU496" s="96"/>
      <c r="DV496" s="96"/>
      <c r="DW496" s="96"/>
      <c r="DX496" s="96"/>
      <c r="DY496" s="96"/>
      <c r="DZ496" s="96"/>
      <c r="EA496" s="96"/>
      <c r="EB496" s="96"/>
      <c r="EC496" s="96"/>
      <c r="ED496" s="96"/>
      <c r="EE496" s="96"/>
      <c r="EF496" s="96"/>
      <c r="EG496" s="96"/>
      <c r="EH496" s="96"/>
      <c r="EI496" s="96"/>
      <c r="EJ496" s="96"/>
      <c r="EK496" s="96"/>
      <c r="EL496" s="96"/>
      <c r="EM496" s="96"/>
      <c r="EN496" s="96"/>
      <c r="EO496" s="96"/>
      <c r="EP496" s="96"/>
      <c r="EQ496" s="96"/>
      <c r="ER496" s="96"/>
      <c r="ES496" s="96"/>
      <c r="ET496" s="96"/>
      <c r="EU496" s="96"/>
      <c r="EV496" s="96"/>
      <c r="EW496" s="96"/>
      <c r="EX496" s="96"/>
      <c r="EY496" s="96"/>
      <c r="EZ496" s="96"/>
      <c r="FA496" s="96"/>
      <c r="FB496" s="96"/>
      <c r="FC496" s="96"/>
      <c r="FD496" s="96"/>
      <c r="FE496" s="96"/>
      <c r="FF496" s="96"/>
    </row>
    <row r="497" spans="1:162" x14ac:dyDescent="0.25">
      <c r="A497" s="95"/>
      <c r="B497" s="98"/>
      <c r="C497" s="97"/>
      <c r="D497" s="97"/>
      <c r="E497" s="97"/>
      <c r="F497" s="97"/>
      <c r="G497" s="97"/>
      <c r="H497" s="97"/>
      <c r="I497" s="97"/>
      <c r="J497" s="97"/>
      <c r="K497" s="97"/>
      <c r="L497" s="97"/>
      <c r="M497" s="97"/>
      <c r="N497" s="98"/>
      <c r="O497" s="98"/>
      <c r="P497" s="97"/>
      <c r="Q497" s="97"/>
      <c r="R497" s="98"/>
      <c r="S497" s="97"/>
      <c r="T497" s="98"/>
      <c r="U497" s="98"/>
      <c r="V497" s="98"/>
      <c r="W497" s="160"/>
      <c r="X497" s="95"/>
      <c r="Y497" s="98"/>
      <c r="Z497" s="163"/>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96"/>
      <c r="BC497" s="96"/>
      <c r="BD497" s="96"/>
      <c r="BE497" s="96"/>
      <c r="BF497" s="96"/>
      <c r="BG497" s="96"/>
      <c r="BH497" s="96"/>
      <c r="BI497" s="96"/>
      <c r="BJ497" s="96"/>
      <c r="BK497" s="96"/>
      <c r="BL497" s="96"/>
      <c r="BM497" s="96"/>
      <c r="BN497" s="96"/>
      <c r="BO497" s="96"/>
      <c r="BP497" s="96"/>
      <c r="BQ497" s="96"/>
      <c r="BR497" s="96"/>
      <c r="BS497" s="96"/>
      <c r="BT497" s="96"/>
      <c r="BU497" s="96"/>
      <c r="BV497" s="96"/>
      <c r="BW497" s="96"/>
      <c r="BX497" s="96"/>
      <c r="BY497" s="96"/>
      <c r="BZ497" s="96"/>
      <c r="CA497" s="96"/>
      <c r="CB497" s="96"/>
      <c r="CC497" s="96"/>
      <c r="CD497" s="96"/>
      <c r="CE497" s="96"/>
      <c r="CF497" s="96"/>
      <c r="CG497" s="96"/>
      <c r="CH497" s="96"/>
      <c r="CI497" s="96"/>
      <c r="CJ497" s="96"/>
      <c r="CK497" s="96"/>
      <c r="CL497" s="96"/>
      <c r="CM497" s="96"/>
      <c r="CN497" s="96"/>
      <c r="CO497" s="96"/>
      <c r="CP497" s="96"/>
      <c r="CQ497" s="96"/>
      <c r="CR497" s="96"/>
      <c r="CS497" s="96"/>
      <c r="CT497" s="96"/>
      <c r="CU497" s="96"/>
      <c r="CV497" s="96"/>
      <c r="CW497" s="96"/>
      <c r="CX497" s="96"/>
      <c r="CY497" s="96"/>
      <c r="CZ497" s="96"/>
      <c r="DA497" s="96"/>
      <c r="DB497" s="96"/>
      <c r="DC497" s="96"/>
      <c r="DD497" s="96"/>
      <c r="DE497" s="96"/>
      <c r="DF497" s="96"/>
      <c r="DG497" s="96"/>
      <c r="DH497" s="96"/>
      <c r="DI497" s="96"/>
      <c r="DJ497" s="96"/>
      <c r="DK497" s="96"/>
      <c r="DL497" s="96"/>
      <c r="DM497" s="96"/>
      <c r="DN497" s="96"/>
      <c r="DO497" s="96"/>
      <c r="DP497" s="96"/>
      <c r="DQ497" s="96"/>
      <c r="DR497" s="96"/>
      <c r="DS497" s="96"/>
      <c r="DT497" s="96"/>
      <c r="DU497" s="96"/>
      <c r="DV497" s="96"/>
      <c r="DW497" s="96"/>
      <c r="DX497" s="96"/>
      <c r="DY497" s="96"/>
      <c r="DZ497" s="96"/>
      <c r="EA497" s="96"/>
      <c r="EB497" s="96"/>
      <c r="EC497" s="96"/>
      <c r="ED497" s="96"/>
      <c r="EE497" s="96"/>
      <c r="EF497" s="96"/>
      <c r="EG497" s="96"/>
      <c r="EH497" s="96"/>
      <c r="EI497" s="96"/>
      <c r="EJ497" s="96"/>
      <c r="EK497" s="96"/>
      <c r="EL497" s="96"/>
      <c r="EM497" s="96"/>
      <c r="EN497" s="96"/>
      <c r="EO497" s="96"/>
      <c r="EP497" s="96"/>
      <c r="EQ497" s="96"/>
      <c r="ER497" s="96"/>
      <c r="ES497" s="96"/>
      <c r="ET497" s="96"/>
      <c r="EU497" s="96"/>
      <c r="EV497" s="96"/>
      <c r="EW497" s="96"/>
      <c r="EX497" s="96"/>
      <c r="EY497" s="96"/>
      <c r="EZ497" s="96"/>
      <c r="FA497" s="96"/>
      <c r="FB497" s="96"/>
      <c r="FC497" s="96"/>
      <c r="FD497" s="96"/>
      <c r="FE497" s="96"/>
      <c r="FF497" s="96"/>
    </row>
    <row r="498" spans="1:162" x14ac:dyDescent="0.25">
      <c r="A498" s="95"/>
      <c r="B498" s="98"/>
      <c r="C498" s="97"/>
      <c r="D498" s="97"/>
      <c r="E498" s="97"/>
      <c r="F498" s="97"/>
      <c r="G498" s="97"/>
      <c r="H498" s="97"/>
      <c r="I498" s="97"/>
      <c r="J498" s="97"/>
      <c r="K498" s="97"/>
      <c r="L498" s="97"/>
      <c r="M498" s="97"/>
      <c r="N498" s="98"/>
      <c r="O498" s="98"/>
      <c r="P498" s="97"/>
      <c r="Q498" s="97"/>
      <c r="R498" s="98"/>
      <c r="S498" s="97"/>
      <c r="T498" s="98"/>
      <c r="U498" s="98"/>
      <c r="V498" s="98"/>
      <c r="W498" s="160"/>
      <c r="X498" s="95"/>
      <c r="Y498" s="98"/>
      <c r="Z498" s="163"/>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96"/>
      <c r="BC498" s="96"/>
      <c r="BD498" s="96"/>
      <c r="BE498" s="96"/>
      <c r="BF498" s="96"/>
      <c r="BG498" s="96"/>
      <c r="BH498" s="96"/>
      <c r="BI498" s="96"/>
      <c r="BJ498" s="96"/>
      <c r="BK498" s="96"/>
      <c r="BL498" s="96"/>
      <c r="BM498" s="96"/>
      <c r="BN498" s="96"/>
      <c r="BO498" s="96"/>
      <c r="BP498" s="96"/>
      <c r="BQ498" s="96"/>
      <c r="BR498" s="96"/>
      <c r="BS498" s="96"/>
      <c r="BT498" s="96"/>
      <c r="BU498" s="96"/>
      <c r="BV498" s="96"/>
      <c r="BW498" s="96"/>
      <c r="BX498" s="96"/>
      <c r="BY498" s="96"/>
      <c r="BZ498" s="96"/>
      <c r="CA498" s="96"/>
      <c r="CB498" s="96"/>
      <c r="CC498" s="96"/>
      <c r="CD498" s="96"/>
      <c r="CE498" s="96"/>
      <c r="CF498" s="96"/>
      <c r="CG498" s="96"/>
      <c r="CH498" s="96"/>
      <c r="CI498" s="96"/>
      <c r="CJ498" s="96"/>
      <c r="CK498" s="96"/>
      <c r="CL498" s="96"/>
      <c r="CM498" s="96"/>
      <c r="CN498" s="96"/>
      <c r="CO498" s="96"/>
      <c r="CP498" s="96"/>
      <c r="CQ498" s="96"/>
      <c r="CR498" s="96"/>
      <c r="CS498" s="96"/>
      <c r="CT498" s="96"/>
      <c r="CU498" s="96"/>
      <c r="CV498" s="96"/>
      <c r="CW498" s="96"/>
      <c r="CX498" s="96"/>
      <c r="CY498" s="96"/>
      <c r="CZ498" s="96"/>
      <c r="DA498" s="96"/>
      <c r="DB498" s="96"/>
      <c r="DC498" s="96"/>
      <c r="DD498" s="96"/>
      <c r="DE498" s="96"/>
      <c r="DF498" s="96"/>
      <c r="DG498" s="96"/>
      <c r="DH498" s="96"/>
      <c r="DI498" s="96"/>
      <c r="DJ498" s="96"/>
      <c r="DK498" s="96"/>
      <c r="DL498" s="96"/>
      <c r="DM498" s="96"/>
      <c r="DN498" s="96"/>
      <c r="DO498" s="96"/>
      <c r="DP498" s="96"/>
      <c r="DQ498" s="96"/>
      <c r="DR498" s="96"/>
      <c r="DS498" s="96"/>
      <c r="DT498" s="96"/>
      <c r="DU498" s="96"/>
      <c r="DV498" s="96"/>
      <c r="DW498" s="96"/>
      <c r="DX498" s="96"/>
      <c r="DY498" s="96"/>
      <c r="DZ498" s="96"/>
      <c r="EA498" s="96"/>
      <c r="EB498" s="96"/>
      <c r="EC498" s="96"/>
      <c r="ED498" s="96"/>
      <c r="EE498" s="96"/>
      <c r="EF498" s="96"/>
      <c r="EG498" s="96"/>
      <c r="EH498" s="96"/>
      <c r="EI498" s="96"/>
      <c r="EJ498" s="96"/>
      <c r="EK498" s="96"/>
      <c r="EL498" s="96"/>
      <c r="EM498" s="96"/>
      <c r="EN498" s="96"/>
      <c r="EO498" s="96"/>
      <c r="EP498" s="96"/>
      <c r="EQ498" s="96"/>
      <c r="ER498" s="96"/>
      <c r="ES498" s="96"/>
      <c r="ET498" s="96"/>
      <c r="EU498" s="96"/>
      <c r="EV498" s="96"/>
      <c r="EW498" s="96"/>
      <c r="EX498" s="96"/>
      <c r="EY498" s="96"/>
      <c r="EZ498" s="96"/>
      <c r="FA498" s="96"/>
      <c r="FB498" s="96"/>
      <c r="FC498" s="96"/>
      <c r="FD498" s="96"/>
      <c r="FE498" s="96"/>
      <c r="FF498" s="96"/>
    </row>
    <row r="499" spans="1:162" x14ac:dyDescent="0.25">
      <c r="A499" s="95"/>
      <c r="B499" s="98"/>
      <c r="C499" s="97"/>
      <c r="D499" s="97"/>
      <c r="E499" s="97"/>
      <c r="F499" s="97"/>
      <c r="G499" s="97"/>
      <c r="H499" s="97"/>
      <c r="I499" s="97"/>
      <c r="J499" s="97"/>
      <c r="K499" s="97"/>
      <c r="L499" s="97"/>
      <c r="M499" s="97"/>
      <c r="N499" s="98"/>
      <c r="O499" s="98"/>
      <c r="P499" s="97"/>
      <c r="Q499" s="97"/>
      <c r="R499" s="98"/>
      <c r="S499" s="97"/>
      <c r="T499" s="98"/>
      <c r="U499" s="98"/>
      <c r="V499" s="98"/>
      <c r="W499" s="160"/>
      <c r="X499" s="95"/>
      <c r="Y499" s="98"/>
      <c r="Z499" s="163"/>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6"/>
      <c r="BB499" s="96"/>
      <c r="BC499" s="96"/>
      <c r="BD499" s="96"/>
      <c r="BE499" s="96"/>
      <c r="BF499" s="96"/>
      <c r="BG499" s="96"/>
      <c r="BH499" s="96"/>
      <c r="BI499" s="96"/>
      <c r="BJ499" s="96"/>
      <c r="BK499" s="96"/>
      <c r="BL499" s="96"/>
      <c r="BM499" s="96"/>
      <c r="BN499" s="96"/>
      <c r="BO499" s="96"/>
      <c r="BP499" s="96"/>
      <c r="BQ499" s="96"/>
      <c r="BR499" s="96"/>
      <c r="BS499" s="96"/>
      <c r="BT499" s="96"/>
      <c r="BU499" s="96"/>
      <c r="BV499" s="96"/>
      <c r="BW499" s="96"/>
      <c r="BX499" s="96"/>
      <c r="BY499" s="96"/>
      <c r="BZ499" s="96"/>
      <c r="CA499" s="96"/>
      <c r="CB499" s="96"/>
      <c r="CC499" s="96"/>
      <c r="CD499" s="96"/>
      <c r="CE499" s="96"/>
      <c r="CF499" s="96"/>
      <c r="CG499" s="96"/>
      <c r="CH499" s="96"/>
      <c r="CI499" s="96"/>
      <c r="CJ499" s="96"/>
      <c r="CK499" s="96"/>
      <c r="CL499" s="96"/>
      <c r="CM499" s="96"/>
      <c r="CN499" s="96"/>
      <c r="CO499" s="96"/>
      <c r="CP499" s="96"/>
      <c r="CQ499" s="96"/>
      <c r="CR499" s="96"/>
      <c r="CS499" s="96"/>
      <c r="CT499" s="96"/>
      <c r="CU499" s="96"/>
      <c r="CV499" s="96"/>
      <c r="CW499" s="96"/>
      <c r="CX499" s="96"/>
      <c r="CY499" s="96"/>
      <c r="CZ499" s="96"/>
      <c r="DA499" s="96"/>
      <c r="DB499" s="96"/>
      <c r="DC499" s="96"/>
      <c r="DD499" s="96"/>
      <c r="DE499" s="96"/>
      <c r="DF499" s="96"/>
      <c r="DG499" s="96"/>
      <c r="DH499" s="96"/>
      <c r="DI499" s="96"/>
      <c r="DJ499" s="96"/>
      <c r="DK499" s="96"/>
      <c r="DL499" s="96"/>
      <c r="DM499" s="96"/>
      <c r="DN499" s="96"/>
      <c r="DO499" s="96"/>
      <c r="DP499" s="96"/>
      <c r="DQ499" s="96"/>
      <c r="DR499" s="96"/>
      <c r="DS499" s="96"/>
      <c r="DT499" s="96"/>
      <c r="DU499" s="96"/>
      <c r="DV499" s="96"/>
      <c r="DW499" s="96"/>
      <c r="DX499" s="96"/>
      <c r="DY499" s="96"/>
      <c r="DZ499" s="96"/>
      <c r="EA499" s="96"/>
      <c r="EB499" s="96"/>
      <c r="EC499" s="96"/>
      <c r="ED499" s="96"/>
      <c r="EE499" s="96"/>
      <c r="EF499" s="96"/>
      <c r="EG499" s="96"/>
      <c r="EH499" s="96"/>
      <c r="EI499" s="96"/>
      <c r="EJ499" s="96"/>
      <c r="EK499" s="96"/>
      <c r="EL499" s="96"/>
      <c r="EM499" s="96"/>
      <c r="EN499" s="96"/>
      <c r="EO499" s="96"/>
      <c r="EP499" s="96"/>
      <c r="EQ499" s="96"/>
      <c r="ER499" s="96"/>
      <c r="ES499" s="96"/>
      <c r="ET499" s="96"/>
      <c r="EU499" s="96"/>
      <c r="EV499" s="96"/>
      <c r="EW499" s="96"/>
      <c r="EX499" s="96"/>
      <c r="EY499" s="96"/>
      <c r="EZ499" s="96"/>
      <c r="FA499" s="96"/>
      <c r="FB499" s="96"/>
      <c r="FC499" s="96"/>
      <c r="FD499" s="96"/>
      <c r="FE499" s="96"/>
      <c r="FF499" s="96"/>
    </row>
    <row r="500" spans="1:162" x14ac:dyDescent="0.25">
      <c r="A500" s="95"/>
      <c r="B500" s="98"/>
      <c r="C500" s="97"/>
      <c r="D500" s="97"/>
      <c r="E500" s="97"/>
      <c r="F500" s="97"/>
      <c r="G500" s="97"/>
      <c r="H500" s="97"/>
      <c r="I500" s="97"/>
      <c r="J500" s="97"/>
      <c r="K500" s="97"/>
      <c r="L500" s="97"/>
      <c r="M500" s="97"/>
      <c r="N500" s="98"/>
      <c r="O500" s="98"/>
      <c r="P500" s="97"/>
      <c r="Q500" s="97"/>
      <c r="R500" s="98"/>
      <c r="S500" s="97"/>
      <c r="T500" s="98"/>
      <c r="U500" s="98"/>
      <c r="V500" s="98"/>
      <c r="W500" s="160"/>
      <c r="X500" s="95"/>
      <c r="Y500" s="98"/>
      <c r="Z500" s="163"/>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96"/>
      <c r="BC500" s="96"/>
      <c r="BD500" s="96"/>
      <c r="BE500" s="96"/>
      <c r="BF500" s="96"/>
      <c r="BG500" s="96"/>
      <c r="BH500" s="96"/>
      <c r="BI500" s="96"/>
      <c r="BJ500" s="96"/>
      <c r="BK500" s="96"/>
      <c r="BL500" s="96"/>
      <c r="BM500" s="96"/>
      <c r="BN500" s="96"/>
      <c r="BO500" s="96"/>
      <c r="BP500" s="96"/>
      <c r="BQ500" s="96"/>
      <c r="BR500" s="96"/>
      <c r="BS500" s="96"/>
      <c r="BT500" s="96"/>
      <c r="BU500" s="96"/>
      <c r="BV500" s="96"/>
      <c r="BW500" s="96"/>
      <c r="BX500" s="96"/>
      <c r="BY500" s="96"/>
      <c r="BZ500" s="96"/>
      <c r="CA500" s="96"/>
      <c r="CB500" s="96"/>
      <c r="CC500" s="96"/>
      <c r="CD500" s="96"/>
      <c r="CE500" s="96"/>
      <c r="CF500" s="96"/>
      <c r="CG500" s="96"/>
      <c r="CH500" s="96"/>
      <c r="CI500" s="96"/>
      <c r="CJ500" s="96"/>
      <c r="CK500" s="96"/>
      <c r="CL500" s="96"/>
      <c r="CM500" s="96"/>
      <c r="CN500" s="96"/>
      <c r="CO500" s="96"/>
      <c r="CP500" s="96"/>
      <c r="CQ500" s="96"/>
      <c r="CR500" s="96"/>
      <c r="CS500" s="96"/>
      <c r="CT500" s="96"/>
      <c r="CU500" s="96"/>
      <c r="CV500" s="96"/>
      <c r="CW500" s="96"/>
      <c r="CX500" s="96"/>
      <c r="CY500" s="96"/>
      <c r="CZ500" s="96"/>
      <c r="DA500" s="96"/>
      <c r="DB500" s="96"/>
      <c r="DC500" s="96"/>
      <c r="DD500" s="96"/>
      <c r="DE500" s="96"/>
      <c r="DF500" s="96"/>
      <c r="DG500" s="96"/>
      <c r="DH500" s="96"/>
      <c r="DI500" s="96"/>
      <c r="DJ500" s="96"/>
      <c r="DK500" s="96"/>
      <c r="DL500" s="96"/>
      <c r="DM500" s="96"/>
      <c r="DN500" s="96"/>
      <c r="DO500" s="96"/>
      <c r="DP500" s="96"/>
      <c r="DQ500" s="96"/>
      <c r="DR500" s="96"/>
      <c r="DS500" s="96"/>
      <c r="DT500" s="96"/>
      <c r="DU500" s="96"/>
      <c r="DV500" s="96"/>
      <c r="DW500" s="96"/>
      <c r="DX500" s="96"/>
      <c r="DY500" s="96"/>
      <c r="DZ500" s="96"/>
      <c r="EA500" s="96"/>
      <c r="EB500" s="96"/>
      <c r="EC500" s="96"/>
      <c r="ED500" s="96"/>
      <c r="EE500" s="96"/>
      <c r="EF500" s="96"/>
      <c r="EG500" s="96"/>
      <c r="EH500" s="96"/>
      <c r="EI500" s="96"/>
      <c r="EJ500" s="96"/>
      <c r="EK500" s="96"/>
      <c r="EL500" s="96"/>
      <c r="EM500" s="96"/>
      <c r="EN500" s="96"/>
      <c r="EO500" s="96"/>
      <c r="EP500" s="96"/>
      <c r="EQ500" s="96"/>
      <c r="ER500" s="96"/>
      <c r="ES500" s="96"/>
      <c r="ET500" s="96"/>
      <c r="EU500" s="96"/>
      <c r="EV500" s="96"/>
      <c r="EW500" s="96"/>
      <c r="EX500" s="96"/>
      <c r="EY500" s="96"/>
      <c r="EZ500" s="96"/>
      <c r="FA500" s="96"/>
      <c r="FB500" s="96"/>
      <c r="FC500" s="96"/>
      <c r="FD500" s="96"/>
      <c r="FE500" s="96"/>
      <c r="FF500" s="96"/>
    </row>
    <row r="501" spans="1:162" x14ac:dyDescent="0.25">
      <c r="A501" s="95"/>
      <c r="B501" s="98"/>
      <c r="C501" s="97"/>
      <c r="D501" s="97"/>
      <c r="E501" s="97"/>
      <c r="F501" s="97"/>
      <c r="G501" s="97"/>
      <c r="H501" s="97"/>
      <c r="I501" s="97"/>
      <c r="J501" s="97"/>
      <c r="K501" s="97"/>
      <c r="L501" s="97"/>
      <c r="M501" s="97"/>
      <c r="N501" s="98"/>
      <c r="O501" s="98"/>
      <c r="P501" s="97"/>
      <c r="Q501" s="97"/>
      <c r="R501" s="98"/>
      <c r="S501" s="97"/>
      <c r="T501" s="98"/>
      <c r="U501" s="98"/>
      <c r="V501" s="98"/>
      <c r="W501" s="160"/>
      <c r="X501" s="95"/>
      <c r="Y501" s="98"/>
      <c r="Z501" s="163"/>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96"/>
      <c r="BC501" s="96"/>
      <c r="BD501" s="96"/>
      <c r="BE501" s="96"/>
      <c r="BF501" s="96"/>
      <c r="BG501" s="96"/>
      <c r="BH501" s="96"/>
      <c r="BI501" s="96"/>
      <c r="BJ501" s="96"/>
      <c r="BK501" s="96"/>
      <c r="BL501" s="96"/>
      <c r="BM501" s="96"/>
      <c r="BN501" s="96"/>
      <c r="BO501" s="96"/>
      <c r="BP501" s="96"/>
      <c r="BQ501" s="96"/>
      <c r="BR501" s="96"/>
      <c r="BS501" s="96"/>
      <c r="BT501" s="96"/>
      <c r="BU501" s="96"/>
      <c r="BV501" s="96"/>
      <c r="BW501" s="96"/>
      <c r="BX501" s="96"/>
      <c r="BY501" s="96"/>
      <c r="BZ501" s="96"/>
      <c r="CA501" s="96"/>
      <c r="CB501" s="96"/>
      <c r="CC501" s="96"/>
      <c r="CD501" s="96"/>
      <c r="CE501" s="96"/>
      <c r="CF501" s="96"/>
      <c r="CG501" s="96"/>
      <c r="CH501" s="96"/>
      <c r="CI501" s="96"/>
      <c r="CJ501" s="96"/>
      <c r="CK501" s="96"/>
      <c r="CL501" s="96"/>
      <c r="CM501" s="96"/>
      <c r="CN501" s="96"/>
      <c r="CO501" s="96"/>
      <c r="CP501" s="96"/>
      <c r="CQ501" s="96"/>
      <c r="CR501" s="96"/>
      <c r="CS501" s="96"/>
      <c r="CT501" s="96"/>
      <c r="CU501" s="96"/>
      <c r="CV501" s="96"/>
      <c r="CW501" s="96"/>
      <c r="CX501" s="96"/>
      <c r="CY501" s="96"/>
      <c r="CZ501" s="96"/>
      <c r="DA501" s="96"/>
      <c r="DB501" s="96"/>
      <c r="DC501" s="96"/>
      <c r="DD501" s="96"/>
      <c r="DE501" s="96"/>
      <c r="DF501" s="96"/>
      <c r="DG501" s="96"/>
      <c r="DH501" s="96"/>
      <c r="DI501" s="96"/>
      <c r="DJ501" s="96"/>
      <c r="DK501" s="96"/>
      <c r="DL501" s="96"/>
      <c r="DM501" s="96"/>
      <c r="DN501" s="96"/>
      <c r="DO501" s="96"/>
      <c r="DP501" s="96"/>
      <c r="DQ501" s="96"/>
      <c r="DR501" s="96"/>
      <c r="DS501" s="96"/>
      <c r="DT501" s="96"/>
      <c r="DU501" s="96"/>
      <c r="DV501" s="96"/>
      <c r="DW501" s="96"/>
      <c r="DX501" s="96"/>
      <c r="DY501" s="96"/>
      <c r="DZ501" s="96"/>
      <c r="EA501" s="96"/>
      <c r="EB501" s="96"/>
      <c r="EC501" s="96"/>
      <c r="ED501" s="96"/>
      <c r="EE501" s="96"/>
      <c r="EF501" s="96"/>
      <c r="EG501" s="96"/>
      <c r="EH501" s="96"/>
      <c r="EI501" s="96"/>
      <c r="EJ501" s="96"/>
      <c r="EK501" s="96"/>
      <c r="EL501" s="96"/>
      <c r="EM501" s="96"/>
      <c r="EN501" s="96"/>
      <c r="EO501" s="96"/>
      <c r="EP501" s="96"/>
      <c r="EQ501" s="96"/>
      <c r="ER501" s="96"/>
      <c r="ES501" s="96"/>
      <c r="ET501" s="96"/>
      <c r="EU501" s="96"/>
      <c r="EV501" s="96"/>
      <c r="EW501" s="96"/>
      <c r="EX501" s="96"/>
      <c r="EY501" s="96"/>
      <c r="EZ501" s="96"/>
      <c r="FA501" s="96"/>
      <c r="FB501" s="96"/>
      <c r="FC501" s="96"/>
      <c r="FD501" s="96"/>
      <c r="FE501" s="96"/>
      <c r="FF501" s="96"/>
    </row>
    <row r="502" spans="1:162" x14ac:dyDescent="0.25">
      <c r="A502" s="95"/>
      <c r="B502" s="98"/>
      <c r="C502" s="97"/>
      <c r="D502" s="97"/>
      <c r="E502" s="97"/>
      <c r="F502" s="97"/>
      <c r="G502" s="97"/>
      <c r="H502" s="97"/>
      <c r="I502" s="97"/>
      <c r="J502" s="97"/>
      <c r="K502" s="97"/>
      <c r="L502" s="97"/>
      <c r="M502" s="97"/>
      <c r="N502" s="98"/>
      <c r="O502" s="98"/>
      <c r="P502" s="97"/>
      <c r="Q502" s="97"/>
      <c r="R502" s="98"/>
      <c r="S502" s="97"/>
      <c r="T502" s="98"/>
      <c r="U502" s="98"/>
      <c r="V502" s="98"/>
      <c r="W502" s="160"/>
      <c r="X502" s="95"/>
      <c r="Y502" s="98"/>
      <c r="Z502" s="163"/>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6"/>
      <c r="BB502" s="96"/>
      <c r="BC502" s="96"/>
      <c r="BD502" s="96"/>
      <c r="BE502" s="96"/>
      <c r="BF502" s="96"/>
      <c r="BG502" s="96"/>
      <c r="BH502" s="96"/>
      <c r="BI502" s="96"/>
      <c r="BJ502" s="96"/>
      <c r="BK502" s="96"/>
      <c r="BL502" s="96"/>
      <c r="BM502" s="96"/>
      <c r="BN502" s="96"/>
      <c r="BO502" s="96"/>
      <c r="BP502" s="96"/>
      <c r="BQ502" s="96"/>
      <c r="BR502" s="96"/>
      <c r="BS502" s="96"/>
      <c r="BT502" s="96"/>
      <c r="BU502" s="96"/>
      <c r="BV502" s="96"/>
      <c r="BW502" s="96"/>
      <c r="BX502" s="96"/>
      <c r="BY502" s="96"/>
      <c r="BZ502" s="96"/>
      <c r="CA502" s="96"/>
      <c r="CB502" s="96"/>
      <c r="CC502" s="96"/>
      <c r="CD502" s="96"/>
      <c r="CE502" s="96"/>
      <c r="CF502" s="96"/>
      <c r="CG502" s="96"/>
      <c r="CH502" s="96"/>
      <c r="CI502" s="96"/>
      <c r="CJ502" s="96"/>
      <c r="CK502" s="96"/>
      <c r="CL502" s="96"/>
      <c r="CM502" s="96"/>
      <c r="CN502" s="96"/>
      <c r="CO502" s="96"/>
      <c r="CP502" s="96"/>
      <c r="CQ502" s="96"/>
      <c r="CR502" s="96"/>
      <c r="CS502" s="96"/>
      <c r="CT502" s="96"/>
      <c r="CU502" s="96"/>
      <c r="CV502" s="96"/>
      <c r="CW502" s="96"/>
      <c r="CX502" s="96"/>
      <c r="CY502" s="96"/>
      <c r="CZ502" s="96"/>
      <c r="DA502" s="96"/>
      <c r="DB502" s="96"/>
      <c r="DC502" s="96"/>
      <c r="DD502" s="96"/>
      <c r="DE502" s="96"/>
      <c r="DF502" s="96"/>
      <c r="DG502" s="96"/>
      <c r="DH502" s="96"/>
      <c r="DI502" s="96"/>
      <c r="DJ502" s="96"/>
      <c r="DK502" s="96"/>
      <c r="DL502" s="96"/>
      <c r="DM502" s="96"/>
      <c r="DN502" s="96"/>
      <c r="DO502" s="96"/>
      <c r="DP502" s="96"/>
      <c r="DQ502" s="96"/>
      <c r="DR502" s="96"/>
      <c r="DS502" s="96"/>
      <c r="DT502" s="96"/>
      <c r="DU502" s="96"/>
      <c r="DV502" s="96"/>
      <c r="DW502" s="96"/>
      <c r="DX502" s="96"/>
      <c r="DY502" s="96"/>
      <c r="DZ502" s="96"/>
      <c r="EA502" s="96"/>
      <c r="EB502" s="96"/>
      <c r="EC502" s="96"/>
      <c r="ED502" s="96"/>
      <c r="EE502" s="96"/>
      <c r="EF502" s="96"/>
      <c r="EG502" s="96"/>
      <c r="EH502" s="96"/>
      <c r="EI502" s="96"/>
      <c r="EJ502" s="96"/>
      <c r="EK502" s="96"/>
      <c r="EL502" s="96"/>
      <c r="EM502" s="96"/>
      <c r="EN502" s="96"/>
      <c r="EO502" s="96"/>
      <c r="EP502" s="96"/>
      <c r="EQ502" s="96"/>
      <c r="ER502" s="96"/>
      <c r="ES502" s="96"/>
      <c r="ET502" s="96"/>
      <c r="EU502" s="96"/>
      <c r="EV502" s="96"/>
      <c r="EW502" s="96"/>
      <c r="EX502" s="96"/>
      <c r="EY502" s="96"/>
      <c r="EZ502" s="96"/>
      <c r="FA502" s="96"/>
      <c r="FB502" s="96"/>
      <c r="FC502" s="96"/>
      <c r="FD502" s="96"/>
      <c r="FE502" s="96"/>
      <c r="FF502" s="96"/>
    </row>
    <row r="503" spans="1:162" x14ac:dyDescent="0.25">
      <c r="A503" s="95"/>
      <c r="B503" s="98"/>
      <c r="C503" s="97"/>
      <c r="D503" s="97"/>
      <c r="E503" s="97"/>
      <c r="F503" s="97"/>
      <c r="G503" s="97"/>
      <c r="H503" s="97"/>
      <c r="I503" s="97"/>
      <c r="J503" s="97"/>
      <c r="K503" s="97"/>
      <c r="L503" s="97"/>
      <c r="M503" s="97"/>
      <c r="N503" s="98"/>
      <c r="O503" s="98"/>
      <c r="P503" s="97"/>
      <c r="Q503" s="97"/>
      <c r="R503" s="98"/>
      <c r="S503" s="97"/>
      <c r="T503" s="98"/>
      <c r="U503" s="98"/>
      <c r="V503" s="98"/>
      <c r="W503" s="160"/>
      <c r="X503" s="95"/>
      <c r="Y503" s="98"/>
      <c r="Z503" s="163"/>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96"/>
      <c r="AZ503" s="96"/>
      <c r="BA503" s="96"/>
      <c r="BB503" s="96"/>
      <c r="BC503" s="96"/>
      <c r="BD503" s="96"/>
      <c r="BE503" s="96"/>
      <c r="BF503" s="96"/>
      <c r="BG503" s="96"/>
      <c r="BH503" s="96"/>
      <c r="BI503" s="96"/>
      <c r="BJ503" s="96"/>
      <c r="BK503" s="96"/>
      <c r="BL503" s="96"/>
      <c r="BM503" s="96"/>
      <c r="BN503" s="96"/>
      <c r="BO503" s="96"/>
      <c r="BP503" s="96"/>
      <c r="BQ503" s="96"/>
      <c r="BR503" s="96"/>
      <c r="BS503" s="96"/>
      <c r="BT503" s="96"/>
      <c r="BU503" s="96"/>
      <c r="BV503" s="96"/>
      <c r="BW503" s="96"/>
      <c r="BX503" s="96"/>
      <c r="BY503" s="96"/>
      <c r="BZ503" s="96"/>
      <c r="CA503" s="96"/>
      <c r="CB503" s="96"/>
      <c r="CC503" s="96"/>
      <c r="CD503" s="96"/>
      <c r="CE503" s="96"/>
      <c r="CF503" s="96"/>
      <c r="CG503" s="96"/>
      <c r="CH503" s="96"/>
      <c r="CI503" s="96"/>
      <c r="CJ503" s="96"/>
      <c r="CK503" s="96"/>
      <c r="CL503" s="96"/>
      <c r="CM503" s="96"/>
      <c r="CN503" s="96"/>
      <c r="CO503" s="96"/>
      <c r="CP503" s="96"/>
      <c r="CQ503" s="96"/>
      <c r="CR503" s="96"/>
      <c r="CS503" s="96"/>
      <c r="CT503" s="96"/>
      <c r="CU503" s="96"/>
      <c r="CV503" s="96"/>
      <c r="CW503" s="96"/>
      <c r="CX503" s="96"/>
      <c r="CY503" s="96"/>
      <c r="CZ503" s="96"/>
      <c r="DA503" s="96"/>
      <c r="DB503" s="96"/>
      <c r="DC503" s="96"/>
      <c r="DD503" s="96"/>
      <c r="DE503" s="96"/>
      <c r="DF503" s="96"/>
      <c r="DG503" s="96"/>
      <c r="DH503" s="96"/>
      <c r="DI503" s="96"/>
      <c r="DJ503" s="96"/>
      <c r="DK503" s="96"/>
      <c r="DL503" s="96"/>
      <c r="DM503" s="96"/>
      <c r="DN503" s="96"/>
      <c r="DO503" s="96"/>
      <c r="DP503" s="96"/>
      <c r="DQ503" s="96"/>
      <c r="DR503" s="96"/>
      <c r="DS503" s="96"/>
      <c r="DT503" s="96"/>
      <c r="DU503" s="96"/>
      <c r="DV503" s="96"/>
      <c r="DW503" s="96"/>
      <c r="DX503" s="96"/>
      <c r="DY503" s="96"/>
      <c r="DZ503" s="96"/>
      <c r="EA503" s="96"/>
      <c r="EB503" s="96"/>
      <c r="EC503" s="96"/>
      <c r="ED503" s="96"/>
      <c r="EE503" s="96"/>
      <c r="EF503" s="96"/>
      <c r="EG503" s="96"/>
      <c r="EH503" s="96"/>
      <c r="EI503" s="96"/>
      <c r="EJ503" s="96"/>
      <c r="EK503" s="96"/>
      <c r="EL503" s="96"/>
      <c r="EM503" s="96"/>
      <c r="EN503" s="96"/>
      <c r="EO503" s="96"/>
      <c r="EP503" s="96"/>
      <c r="EQ503" s="96"/>
      <c r="ER503" s="96"/>
      <c r="ES503" s="96"/>
      <c r="ET503" s="96"/>
      <c r="EU503" s="96"/>
      <c r="EV503" s="96"/>
      <c r="EW503" s="96"/>
      <c r="EX503" s="96"/>
      <c r="EY503" s="96"/>
      <c r="EZ503" s="96"/>
      <c r="FA503" s="96"/>
      <c r="FB503" s="96"/>
      <c r="FC503" s="96"/>
      <c r="FD503" s="96"/>
      <c r="FE503" s="96"/>
      <c r="FF503" s="96"/>
    </row>
    <row r="504" spans="1:162" x14ac:dyDescent="0.25">
      <c r="A504" s="95"/>
      <c r="B504" s="98"/>
      <c r="C504" s="97"/>
      <c r="D504" s="97"/>
      <c r="E504" s="97"/>
      <c r="F504" s="97"/>
      <c r="G504" s="97"/>
      <c r="H504" s="97"/>
      <c r="I504" s="97"/>
      <c r="J504" s="97"/>
      <c r="K504" s="97"/>
      <c r="L504" s="97"/>
      <c r="M504" s="97"/>
      <c r="N504" s="98"/>
      <c r="O504" s="98"/>
      <c r="P504" s="97"/>
      <c r="Q504" s="97"/>
      <c r="R504" s="98"/>
      <c r="S504" s="97"/>
      <c r="T504" s="98"/>
      <c r="U504" s="98"/>
      <c r="V504" s="98"/>
      <c r="W504" s="160"/>
      <c r="X504" s="95"/>
      <c r="Y504" s="98"/>
      <c r="Z504" s="163"/>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6"/>
      <c r="BB504" s="96"/>
      <c r="BC504" s="96"/>
      <c r="BD504" s="96"/>
      <c r="BE504" s="96"/>
      <c r="BF504" s="96"/>
      <c r="BG504" s="96"/>
      <c r="BH504" s="96"/>
      <c r="BI504" s="96"/>
      <c r="BJ504" s="96"/>
      <c r="BK504" s="96"/>
      <c r="BL504" s="96"/>
      <c r="BM504" s="96"/>
      <c r="BN504" s="96"/>
      <c r="BO504" s="96"/>
      <c r="BP504" s="96"/>
      <c r="BQ504" s="96"/>
      <c r="BR504" s="96"/>
      <c r="BS504" s="96"/>
      <c r="BT504" s="96"/>
      <c r="BU504" s="96"/>
      <c r="BV504" s="96"/>
      <c r="BW504" s="96"/>
      <c r="BX504" s="96"/>
      <c r="BY504" s="96"/>
      <c r="BZ504" s="96"/>
      <c r="CA504" s="96"/>
      <c r="CB504" s="96"/>
      <c r="CC504" s="96"/>
      <c r="CD504" s="96"/>
      <c r="CE504" s="96"/>
      <c r="CF504" s="96"/>
      <c r="CG504" s="96"/>
      <c r="CH504" s="96"/>
      <c r="CI504" s="96"/>
      <c r="CJ504" s="96"/>
      <c r="CK504" s="96"/>
      <c r="CL504" s="96"/>
      <c r="CM504" s="96"/>
      <c r="CN504" s="96"/>
      <c r="CO504" s="96"/>
      <c r="CP504" s="96"/>
      <c r="CQ504" s="96"/>
      <c r="CR504" s="96"/>
      <c r="CS504" s="96"/>
      <c r="CT504" s="96"/>
      <c r="CU504" s="96"/>
      <c r="CV504" s="96"/>
      <c r="CW504" s="96"/>
      <c r="CX504" s="96"/>
      <c r="CY504" s="96"/>
      <c r="CZ504" s="96"/>
      <c r="DA504" s="96"/>
      <c r="DB504" s="96"/>
      <c r="DC504" s="96"/>
      <c r="DD504" s="96"/>
      <c r="DE504" s="96"/>
      <c r="DF504" s="96"/>
      <c r="DG504" s="96"/>
      <c r="DH504" s="96"/>
      <c r="DI504" s="96"/>
      <c r="DJ504" s="96"/>
      <c r="DK504" s="96"/>
      <c r="DL504" s="96"/>
      <c r="DM504" s="96"/>
      <c r="DN504" s="96"/>
      <c r="DO504" s="96"/>
      <c r="DP504" s="96"/>
      <c r="DQ504" s="96"/>
      <c r="DR504" s="96"/>
      <c r="DS504" s="96"/>
      <c r="DT504" s="96"/>
      <c r="DU504" s="96"/>
      <c r="DV504" s="96"/>
      <c r="DW504" s="96"/>
      <c r="DX504" s="96"/>
      <c r="DY504" s="96"/>
      <c r="DZ504" s="96"/>
      <c r="EA504" s="96"/>
      <c r="EB504" s="96"/>
      <c r="EC504" s="96"/>
      <c r="ED504" s="96"/>
      <c r="EE504" s="96"/>
      <c r="EF504" s="96"/>
      <c r="EG504" s="96"/>
      <c r="EH504" s="96"/>
      <c r="EI504" s="96"/>
      <c r="EJ504" s="96"/>
      <c r="EK504" s="96"/>
      <c r="EL504" s="96"/>
      <c r="EM504" s="96"/>
      <c r="EN504" s="96"/>
      <c r="EO504" s="96"/>
      <c r="EP504" s="96"/>
      <c r="EQ504" s="96"/>
      <c r="ER504" s="96"/>
      <c r="ES504" s="96"/>
      <c r="ET504" s="96"/>
      <c r="EU504" s="96"/>
      <c r="EV504" s="96"/>
      <c r="EW504" s="96"/>
      <c r="EX504" s="96"/>
      <c r="EY504" s="96"/>
      <c r="EZ504" s="96"/>
      <c r="FA504" s="96"/>
      <c r="FB504" s="96"/>
      <c r="FC504" s="96"/>
      <c r="FD504" s="96"/>
      <c r="FE504" s="96"/>
      <c r="FF504" s="96"/>
    </row>
    <row r="505" spans="1:162" x14ac:dyDescent="0.25">
      <c r="A505" s="95"/>
      <c r="B505" s="98"/>
      <c r="C505" s="97"/>
      <c r="D505" s="97"/>
      <c r="E505" s="97"/>
      <c r="F505" s="97"/>
      <c r="G505" s="97"/>
      <c r="H505" s="97"/>
      <c r="I505" s="97"/>
      <c r="J505" s="97"/>
      <c r="K505" s="97"/>
      <c r="L505" s="97"/>
      <c r="M505" s="97"/>
      <c r="N505" s="98"/>
      <c r="O505" s="98"/>
      <c r="P505" s="97"/>
      <c r="Q505" s="97"/>
      <c r="R505" s="98"/>
      <c r="S505" s="97"/>
      <c r="T505" s="98"/>
      <c r="U505" s="98"/>
      <c r="V505" s="98"/>
      <c r="W505" s="160"/>
      <c r="X505" s="95"/>
      <c r="Y505" s="98"/>
      <c r="Z505" s="163"/>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6"/>
      <c r="BB505" s="96"/>
      <c r="BC505" s="96"/>
      <c r="BD505" s="96"/>
      <c r="BE505" s="96"/>
      <c r="BF505" s="96"/>
      <c r="BG505" s="96"/>
      <c r="BH505" s="96"/>
      <c r="BI505" s="96"/>
      <c r="BJ505" s="96"/>
      <c r="BK505" s="96"/>
      <c r="BL505" s="96"/>
      <c r="BM505" s="96"/>
      <c r="BN505" s="96"/>
      <c r="BO505" s="96"/>
      <c r="BP505" s="96"/>
      <c r="BQ505" s="96"/>
      <c r="BR505" s="96"/>
      <c r="BS505" s="96"/>
      <c r="BT505" s="96"/>
      <c r="BU505" s="96"/>
      <c r="BV505" s="96"/>
      <c r="BW505" s="96"/>
      <c r="BX505" s="96"/>
      <c r="BY505" s="96"/>
      <c r="BZ505" s="96"/>
      <c r="CA505" s="96"/>
      <c r="CB505" s="96"/>
      <c r="CC505" s="96"/>
      <c r="CD505" s="96"/>
      <c r="CE505" s="96"/>
      <c r="CF505" s="96"/>
      <c r="CG505" s="96"/>
      <c r="CH505" s="96"/>
      <c r="CI505" s="96"/>
      <c r="CJ505" s="96"/>
      <c r="CK505" s="96"/>
      <c r="CL505" s="96"/>
      <c r="CM505" s="96"/>
      <c r="CN505" s="96"/>
      <c r="CO505" s="96"/>
      <c r="CP505" s="96"/>
      <c r="CQ505" s="96"/>
      <c r="CR505" s="96"/>
      <c r="CS505" s="96"/>
      <c r="CT505" s="96"/>
      <c r="CU505" s="96"/>
      <c r="CV505" s="96"/>
      <c r="CW505" s="96"/>
      <c r="CX505" s="96"/>
      <c r="CY505" s="96"/>
      <c r="CZ505" s="96"/>
      <c r="DA505" s="96"/>
      <c r="DB505" s="96"/>
      <c r="DC505" s="96"/>
      <c r="DD505" s="96"/>
      <c r="DE505" s="96"/>
      <c r="DF505" s="96"/>
      <c r="DG505" s="96"/>
      <c r="DH505" s="96"/>
      <c r="DI505" s="96"/>
      <c r="DJ505" s="96"/>
      <c r="DK505" s="96"/>
      <c r="DL505" s="96"/>
      <c r="DM505" s="96"/>
      <c r="DN505" s="96"/>
      <c r="DO505" s="96"/>
      <c r="DP505" s="96"/>
      <c r="DQ505" s="96"/>
      <c r="DR505" s="96"/>
      <c r="DS505" s="96"/>
      <c r="DT505" s="96"/>
      <c r="DU505" s="96"/>
      <c r="DV505" s="96"/>
      <c r="DW505" s="96"/>
      <c r="DX505" s="96"/>
      <c r="DY505" s="96"/>
      <c r="DZ505" s="96"/>
      <c r="EA505" s="96"/>
      <c r="EB505" s="96"/>
      <c r="EC505" s="96"/>
      <c r="ED505" s="96"/>
      <c r="EE505" s="96"/>
      <c r="EF505" s="96"/>
      <c r="EG505" s="96"/>
      <c r="EH505" s="96"/>
      <c r="EI505" s="96"/>
      <c r="EJ505" s="96"/>
      <c r="EK505" s="96"/>
      <c r="EL505" s="96"/>
      <c r="EM505" s="96"/>
      <c r="EN505" s="96"/>
      <c r="EO505" s="96"/>
      <c r="EP505" s="96"/>
      <c r="EQ505" s="96"/>
      <c r="ER505" s="96"/>
      <c r="ES505" s="96"/>
      <c r="ET505" s="96"/>
      <c r="EU505" s="96"/>
      <c r="EV505" s="96"/>
      <c r="EW505" s="96"/>
      <c r="EX505" s="96"/>
      <c r="EY505" s="96"/>
      <c r="EZ505" s="96"/>
      <c r="FA505" s="96"/>
      <c r="FB505" s="96"/>
      <c r="FC505" s="96"/>
      <c r="FD505" s="96"/>
      <c r="FE505" s="96"/>
      <c r="FF505" s="96"/>
    </row>
    <row r="506" spans="1:162" x14ac:dyDescent="0.25">
      <c r="A506" s="95"/>
      <c r="B506" s="98"/>
      <c r="C506" s="97"/>
      <c r="D506" s="97"/>
      <c r="E506" s="97"/>
      <c r="F506" s="97"/>
      <c r="G506" s="97"/>
      <c r="H506" s="97"/>
      <c r="I506" s="97"/>
      <c r="J506" s="97"/>
      <c r="K506" s="97"/>
      <c r="L506" s="97"/>
      <c r="M506" s="97"/>
      <c r="N506" s="98"/>
      <c r="O506" s="98"/>
      <c r="P506" s="97"/>
      <c r="Q506" s="97"/>
      <c r="R506" s="98"/>
      <c r="S506" s="97"/>
      <c r="T506" s="98"/>
      <c r="U506" s="98"/>
      <c r="V506" s="98"/>
      <c r="W506" s="160"/>
      <c r="X506" s="95"/>
      <c r="Y506" s="98"/>
      <c r="Z506" s="163"/>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96"/>
      <c r="BC506" s="96"/>
      <c r="BD506" s="96"/>
      <c r="BE506" s="96"/>
      <c r="BF506" s="96"/>
      <c r="BG506" s="96"/>
      <c r="BH506" s="96"/>
      <c r="BI506" s="96"/>
      <c r="BJ506" s="96"/>
      <c r="BK506" s="96"/>
      <c r="BL506" s="96"/>
      <c r="BM506" s="96"/>
      <c r="BN506" s="96"/>
      <c r="BO506" s="96"/>
      <c r="BP506" s="96"/>
      <c r="BQ506" s="96"/>
      <c r="BR506" s="96"/>
      <c r="BS506" s="96"/>
      <c r="BT506" s="96"/>
      <c r="BU506" s="96"/>
      <c r="BV506" s="96"/>
      <c r="BW506" s="96"/>
      <c r="BX506" s="96"/>
      <c r="BY506" s="96"/>
      <c r="BZ506" s="96"/>
      <c r="CA506" s="96"/>
      <c r="CB506" s="96"/>
      <c r="CC506" s="96"/>
      <c r="CD506" s="96"/>
      <c r="CE506" s="96"/>
      <c r="CF506" s="96"/>
      <c r="CG506" s="96"/>
      <c r="CH506" s="96"/>
      <c r="CI506" s="96"/>
      <c r="CJ506" s="96"/>
      <c r="CK506" s="96"/>
      <c r="CL506" s="96"/>
      <c r="CM506" s="96"/>
      <c r="CN506" s="96"/>
      <c r="CO506" s="96"/>
      <c r="CP506" s="96"/>
      <c r="CQ506" s="96"/>
      <c r="CR506" s="96"/>
      <c r="CS506" s="96"/>
      <c r="CT506" s="96"/>
      <c r="CU506" s="96"/>
      <c r="CV506" s="96"/>
      <c r="CW506" s="96"/>
      <c r="CX506" s="96"/>
      <c r="CY506" s="96"/>
      <c r="CZ506" s="96"/>
      <c r="DA506" s="96"/>
      <c r="DB506" s="96"/>
      <c r="DC506" s="96"/>
      <c r="DD506" s="96"/>
      <c r="DE506" s="96"/>
      <c r="DF506" s="96"/>
      <c r="DG506" s="96"/>
      <c r="DH506" s="96"/>
      <c r="DI506" s="96"/>
      <c r="DJ506" s="96"/>
      <c r="DK506" s="96"/>
      <c r="DL506" s="96"/>
      <c r="DM506" s="96"/>
      <c r="DN506" s="96"/>
      <c r="DO506" s="96"/>
      <c r="DP506" s="96"/>
      <c r="DQ506" s="96"/>
      <c r="DR506" s="96"/>
      <c r="DS506" s="96"/>
      <c r="DT506" s="96"/>
      <c r="DU506" s="96"/>
      <c r="DV506" s="96"/>
      <c r="DW506" s="96"/>
      <c r="DX506" s="96"/>
      <c r="DY506" s="96"/>
      <c r="DZ506" s="96"/>
      <c r="EA506" s="96"/>
      <c r="EB506" s="96"/>
      <c r="EC506" s="96"/>
      <c r="ED506" s="96"/>
      <c r="EE506" s="96"/>
      <c r="EF506" s="96"/>
      <c r="EG506" s="96"/>
      <c r="EH506" s="96"/>
      <c r="EI506" s="96"/>
      <c r="EJ506" s="96"/>
      <c r="EK506" s="96"/>
      <c r="EL506" s="96"/>
      <c r="EM506" s="96"/>
      <c r="EN506" s="96"/>
      <c r="EO506" s="96"/>
      <c r="EP506" s="96"/>
      <c r="EQ506" s="96"/>
      <c r="ER506" s="96"/>
      <c r="ES506" s="96"/>
      <c r="ET506" s="96"/>
      <c r="EU506" s="96"/>
      <c r="EV506" s="96"/>
      <c r="EW506" s="96"/>
      <c r="EX506" s="96"/>
      <c r="EY506" s="96"/>
      <c r="EZ506" s="96"/>
      <c r="FA506" s="96"/>
      <c r="FB506" s="96"/>
      <c r="FC506" s="96"/>
      <c r="FD506" s="96"/>
      <c r="FE506" s="96"/>
      <c r="FF506" s="96"/>
    </row>
    <row r="507" spans="1:162" x14ac:dyDescent="0.25">
      <c r="A507" s="95"/>
      <c r="B507" s="98"/>
      <c r="C507" s="97"/>
      <c r="D507" s="97"/>
      <c r="E507" s="97"/>
      <c r="F507" s="97"/>
      <c r="G507" s="97"/>
      <c r="H507" s="97"/>
      <c r="I507" s="97"/>
      <c r="J507" s="97"/>
      <c r="K507" s="97"/>
      <c r="L507" s="97"/>
      <c r="M507" s="97"/>
      <c r="N507" s="98"/>
      <c r="O507" s="98"/>
      <c r="P507" s="97"/>
      <c r="Q507" s="97"/>
      <c r="R507" s="98"/>
      <c r="S507" s="97"/>
      <c r="T507" s="98"/>
      <c r="U507" s="98"/>
      <c r="V507" s="98"/>
      <c r="W507" s="160"/>
      <c r="X507" s="95"/>
      <c r="Y507" s="98"/>
      <c r="Z507" s="163"/>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6"/>
      <c r="BB507" s="96"/>
      <c r="BC507" s="96"/>
      <c r="BD507" s="96"/>
      <c r="BE507" s="96"/>
      <c r="BF507" s="96"/>
      <c r="BG507" s="96"/>
      <c r="BH507" s="96"/>
      <c r="BI507" s="96"/>
      <c r="BJ507" s="96"/>
      <c r="BK507" s="96"/>
      <c r="BL507" s="96"/>
      <c r="BM507" s="96"/>
      <c r="BN507" s="96"/>
      <c r="BO507" s="96"/>
      <c r="BP507" s="96"/>
      <c r="BQ507" s="96"/>
      <c r="BR507" s="96"/>
      <c r="BS507" s="96"/>
      <c r="BT507" s="96"/>
      <c r="BU507" s="96"/>
      <c r="BV507" s="96"/>
      <c r="BW507" s="96"/>
      <c r="BX507" s="96"/>
      <c r="BY507" s="96"/>
      <c r="BZ507" s="96"/>
      <c r="CA507" s="96"/>
      <c r="CB507" s="96"/>
      <c r="CC507" s="96"/>
      <c r="CD507" s="96"/>
      <c r="CE507" s="96"/>
      <c r="CF507" s="96"/>
      <c r="CG507" s="96"/>
      <c r="CH507" s="96"/>
      <c r="CI507" s="96"/>
      <c r="CJ507" s="96"/>
      <c r="CK507" s="96"/>
      <c r="CL507" s="96"/>
      <c r="CM507" s="96"/>
      <c r="CN507" s="96"/>
      <c r="CO507" s="96"/>
      <c r="CP507" s="96"/>
      <c r="CQ507" s="96"/>
      <c r="CR507" s="96"/>
      <c r="CS507" s="96"/>
      <c r="CT507" s="96"/>
      <c r="CU507" s="96"/>
      <c r="CV507" s="96"/>
      <c r="CW507" s="96"/>
      <c r="CX507" s="96"/>
      <c r="CY507" s="96"/>
      <c r="CZ507" s="96"/>
      <c r="DA507" s="96"/>
      <c r="DB507" s="96"/>
      <c r="DC507" s="96"/>
      <c r="DD507" s="96"/>
      <c r="DE507" s="96"/>
      <c r="DF507" s="96"/>
      <c r="DG507" s="96"/>
      <c r="DH507" s="96"/>
      <c r="DI507" s="96"/>
      <c r="DJ507" s="96"/>
      <c r="DK507" s="96"/>
      <c r="DL507" s="96"/>
      <c r="DM507" s="96"/>
      <c r="DN507" s="96"/>
      <c r="DO507" s="96"/>
      <c r="DP507" s="96"/>
      <c r="DQ507" s="96"/>
      <c r="DR507" s="96"/>
      <c r="DS507" s="96"/>
      <c r="DT507" s="96"/>
      <c r="DU507" s="96"/>
      <c r="DV507" s="96"/>
      <c r="DW507" s="96"/>
      <c r="DX507" s="96"/>
      <c r="DY507" s="96"/>
      <c r="DZ507" s="96"/>
      <c r="EA507" s="96"/>
      <c r="EB507" s="96"/>
      <c r="EC507" s="96"/>
      <c r="ED507" s="96"/>
      <c r="EE507" s="96"/>
      <c r="EF507" s="96"/>
      <c r="EG507" s="96"/>
      <c r="EH507" s="96"/>
      <c r="EI507" s="96"/>
      <c r="EJ507" s="96"/>
      <c r="EK507" s="96"/>
      <c r="EL507" s="96"/>
      <c r="EM507" s="96"/>
      <c r="EN507" s="96"/>
      <c r="EO507" s="96"/>
      <c r="EP507" s="96"/>
      <c r="EQ507" s="96"/>
      <c r="ER507" s="96"/>
      <c r="ES507" s="96"/>
      <c r="ET507" s="96"/>
      <c r="EU507" s="96"/>
      <c r="EV507" s="96"/>
      <c r="EW507" s="96"/>
      <c r="EX507" s="96"/>
      <c r="EY507" s="96"/>
      <c r="EZ507" s="96"/>
      <c r="FA507" s="96"/>
      <c r="FB507" s="96"/>
      <c r="FC507" s="96"/>
      <c r="FD507" s="96"/>
      <c r="FE507" s="96"/>
      <c r="FF507" s="96"/>
    </row>
    <row r="508" spans="1:162" x14ac:dyDescent="0.25">
      <c r="A508" s="95"/>
      <c r="B508" s="98"/>
      <c r="C508" s="97"/>
      <c r="D508" s="97"/>
      <c r="E508" s="97"/>
      <c r="F508" s="97"/>
      <c r="G508" s="97"/>
      <c r="H508" s="97"/>
      <c r="I508" s="97"/>
      <c r="J508" s="97"/>
      <c r="K508" s="97"/>
      <c r="L508" s="97"/>
      <c r="M508" s="97"/>
      <c r="N508" s="98"/>
      <c r="O508" s="98"/>
      <c r="P508" s="97"/>
      <c r="Q508" s="97"/>
      <c r="R508" s="98"/>
      <c r="S508" s="97"/>
      <c r="T508" s="98"/>
      <c r="U508" s="98"/>
      <c r="V508" s="98"/>
      <c r="W508" s="160"/>
      <c r="X508" s="95"/>
      <c r="Y508" s="98"/>
      <c r="Z508" s="163"/>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6"/>
      <c r="BB508" s="96"/>
      <c r="BC508" s="96"/>
      <c r="BD508" s="96"/>
      <c r="BE508" s="96"/>
      <c r="BF508" s="96"/>
      <c r="BG508" s="96"/>
      <c r="BH508" s="96"/>
      <c r="BI508" s="96"/>
      <c r="BJ508" s="96"/>
      <c r="BK508" s="96"/>
      <c r="BL508" s="96"/>
      <c r="BM508" s="96"/>
      <c r="BN508" s="96"/>
      <c r="BO508" s="96"/>
      <c r="BP508" s="96"/>
      <c r="BQ508" s="96"/>
      <c r="BR508" s="96"/>
      <c r="BS508" s="96"/>
      <c r="BT508" s="96"/>
      <c r="BU508" s="96"/>
      <c r="BV508" s="96"/>
      <c r="BW508" s="96"/>
      <c r="BX508" s="96"/>
      <c r="BY508" s="96"/>
      <c r="BZ508" s="96"/>
      <c r="CA508" s="96"/>
      <c r="CB508" s="96"/>
      <c r="CC508" s="96"/>
      <c r="CD508" s="96"/>
      <c r="CE508" s="96"/>
      <c r="CF508" s="96"/>
      <c r="CG508" s="96"/>
      <c r="CH508" s="96"/>
      <c r="CI508" s="96"/>
      <c r="CJ508" s="96"/>
      <c r="CK508" s="96"/>
      <c r="CL508" s="96"/>
      <c r="CM508" s="96"/>
      <c r="CN508" s="96"/>
      <c r="CO508" s="96"/>
      <c r="CP508" s="96"/>
      <c r="CQ508" s="96"/>
      <c r="CR508" s="96"/>
      <c r="CS508" s="96"/>
      <c r="CT508" s="96"/>
      <c r="CU508" s="96"/>
      <c r="CV508" s="96"/>
      <c r="CW508" s="96"/>
      <c r="CX508" s="96"/>
      <c r="CY508" s="96"/>
      <c r="CZ508" s="96"/>
      <c r="DA508" s="96"/>
      <c r="DB508" s="96"/>
      <c r="DC508" s="96"/>
      <c r="DD508" s="96"/>
      <c r="DE508" s="96"/>
      <c r="DF508" s="96"/>
      <c r="DG508" s="96"/>
      <c r="DH508" s="96"/>
      <c r="DI508" s="96"/>
      <c r="DJ508" s="96"/>
      <c r="DK508" s="96"/>
      <c r="DL508" s="96"/>
      <c r="DM508" s="96"/>
      <c r="DN508" s="96"/>
      <c r="DO508" s="96"/>
      <c r="DP508" s="96"/>
      <c r="DQ508" s="96"/>
      <c r="DR508" s="96"/>
      <c r="DS508" s="96"/>
      <c r="DT508" s="96"/>
      <c r="DU508" s="96"/>
      <c r="DV508" s="96"/>
      <c r="DW508" s="96"/>
      <c r="DX508" s="96"/>
      <c r="DY508" s="96"/>
      <c r="DZ508" s="96"/>
      <c r="EA508" s="96"/>
      <c r="EB508" s="96"/>
      <c r="EC508" s="96"/>
      <c r="ED508" s="96"/>
      <c r="EE508" s="96"/>
      <c r="EF508" s="96"/>
      <c r="EG508" s="96"/>
      <c r="EH508" s="96"/>
      <c r="EI508" s="96"/>
      <c r="EJ508" s="96"/>
      <c r="EK508" s="96"/>
      <c r="EL508" s="96"/>
      <c r="EM508" s="96"/>
      <c r="EN508" s="96"/>
      <c r="EO508" s="96"/>
      <c r="EP508" s="96"/>
      <c r="EQ508" s="96"/>
      <c r="ER508" s="96"/>
      <c r="ES508" s="96"/>
      <c r="ET508" s="96"/>
      <c r="EU508" s="96"/>
      <c r="EV508" s="96"/>
      <c r="EW508" s="96"/>
      <c r="EX508" s="96"/>
      <c r="EY508" s="96"/>
      <c r="EZ508" s="96"/>
      <c r="FA508" s="96"/>
      <c r="FB508" s="96"/>
      <c r="FC508" s="96"/>
      <c r="FD508" s="96"/>
      <c r="FE508" s="96"/>
      <c r="FF508" s="96"/>
    </row>
    <row r="509" spans="1:162" x14ac:dyDescent="0.25">
      <c r="A509" s="95"/>
      <c r="B509" s="98"/>
      <c r="C509" s="97"/>
      <c r="D509" s="97"/>
      <c r="E509" s="97"/>
      <c r="F509" s="97"/>
      <c r="G509" s="97"/>
      <c r="H509" s="97"/>
      <c r="I509" s="97"/>
      <c r="J509" s="97"/>
      <c r="K509" s="97"/>
      <c r="L509" s="97"/>
      <c r="M509" s="97"/>
      <c r="N509" s="98"/>
      <c r="O509" s="98"/>
      <c r="P509" s="97"/>
      <c r="Q509" s="97"/>
      <c r="R509" s="98"/>
      <c r="S509" s="97"/>
      <c r="T509" s="98"/>
      <c r="U509" s="98"/>
      <c r="V509" s="98"/>
      <c r="W509" s="160"/>
      <c r="X509" s="95"/>
      <c r="Y509" s="98"/>
      <c r="Z509" s="163"/>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6"/>
      <c r="BB509" s="96"/>
      <c r="BC509" s="96"/>
      <c r="BD509" s="96"/>
      <c r="BE509" s="96"/>
      <c r="BF509" s="96"/>
      <c r="BG509" s="96"/>
      <c r="BH509" s="96"/>
      <c r="BI509" s="96"/>
      <c r="BJ509" s="96"/>
      <c r="BK509" s="96"/>
      <c r="BL509" s="96"/>
      <c r="BM509" s="96"/>
      <c r="BN509" s="96"/>
      <c r="BO509" s="96"/>
      <c r="BP509" s="96"/>
      <c r="BQ509" s="96"/>
      <c r="BR509" s="96"/>
      <c r="BS509" s="96"/>
      <c r="BT509" s="96"/>
      <c r="BU509" s="96"/>
      <c r="BV509" s="96"/>
      <c r="BW509" s="96"/>
      <c r="BX509" s="96"/>
      <c r="BY509" s="96"/>
      <c r="BZ509" s="96"/>
      <c r="CA509" s="96"/>
      <c r="CB509" s="96"/>
      <c r="CC509" s="96"/>
      <c r="CD509" s="96"/>
      <c r="CE509" s="96"/>
      <c r="CF509" s="96"/>
      <c r="CG509" s="96"/>
      <c r="CH509" s="96"/>
      <c r="CI509" s="96"/>
      <c r="CJ509" s="96"/>
      <c r="CK509" s="96"/>
      <c r="CL509" s="96"/>
      <c r="CM509" s="96"/>
      <c r="CN509" s="96"/>
      <c r="CO509" s="96"/>
      <c r="CP509" s="96"/>
      <c r="CQ509" s="96"/>
      <c r="CR509" s="96"/>
      <c r="CS509" s="96"/>
      <c r="CT509" s="96"/>
      <c r="CU509" s="96"/>
      <c r="CV509" s="96"/>
      <c r="CW509" s="96"/>
      <c r="CX509" s="96"/>
      <c r="CY509" s="96"/>
      <c r="CZ509" s="96"/>
      <c r="DA509" s="96"/>
      <c r="DB509" s="96"/>
      <c r="DC509" s="96"/>
      <c r="DD509" s="96"/>
      <c r="DE509" s="96"/>
      <c r="DF509" s="96"/>
      <c r="DG509" s="96"/>
      <c r="DH509" s="96"/>
      <c r="DI509" s="96"/>
      <c r="DJ509" s="96"/>
      <c r="DK509" s="96"/>
      <c r="DL509" s="96"/>
      <c r="DM509" s="96"/>
      <c r="DN509" s="96"/>
      <c r="DO509" s="96"/>
      <c r="DP509" s="96"/>
      <c r="DQ509" s="96"/>
      <c r="DR509" s="96"/>
      <c r="DS509" s="96"/>
      <c r="DT509" s="96"/>
      <c r="DU509" s="96"/>
      <c r="DV509" s="96"/>
      <c r="DW509" s="96"/>
      <c r="DX509" s="96"/>
      <c r="DY509" s="96"/>
      <c r="DZ509" s="96"/>
      <c r="EA509" s="96"/>
      <c r="EB509" s="96"/>
      <c r="EC509" s="96"/>
      <c r="ED509" s="96"/>
      <c r="EE509" s="96"/>
      <c r="EF509" s="96"/>
      <c r="EG509" s="96"/>
      <c r="EH509" s="96"/>
      <c r="EI509" s="96"/>
      <c r="EJ509" s="96"/>
      <c r="EK509" s="96"/>
      <c r="EL509" s="96"/>
      <c r="EM509" s="96"/>
      <c r="EN509" s="96"/>
      <c r="EO509" s="96"/>
      <c r="EP509" s="96"/>
      <c r="EQ509" s="96"/>
      <c r="ER509" s="96"/>
      <c r="ES509" s="96"/>
      <c r="ET509" s="96"/>
      <c r="EU509" s="96"/>
      <c r="EV509" s="96"/>
      <c r="EW509" s="96"/>
      <c r="EX509" s="96"/>
      <c r="EY509" s="96"/>
      <c r="EZ509" s="96"/>
      <c r="FA509" s="96"/>
      <c r="FB509" s="96"/>
      <c r="FC509" s="96"/>
      <c r="FD509" s="96"/>
      <c r="FE509" s="96"/>
      <c r="FF509" s="96"/>
    </row>
    <row r="510" spans="1:162" x14ac:dyDescent="0.25">
      <c r="A510" s="95"/>
      <c r="B510" s="98"/>
      <c r="C510" s="97"/>
      <c r="D510" s="97"/>
      <c r="E510" s="97"/>
      <c r="F510" s="97"/>
      <c r="G510" s="97"/>
      <c r="H510" s="97"/>
      <c r="I510" s="97"/>
      <c r="J510" s="97"/>
      <c r="K510" s="97"/>
      <c r="L510" s="97"/>
      <c r="M510" s="97"/>
      <c r="N510" s="98"/>
      <c r="O510" s="98"/>
      <c r="P510" s="97"/>
      <c r="Q510" s="97"/>
      <c r="R510" s="98"/>
      <c r="S510" s="97"/>
      <c r="T510" s="98"/>
      <c r="U510" s="98"/>
      <c r="V510" s="98"/>
      <c r="W510" s="160"/>
      <c r="X510" s="95"/>
      <c r="Y510" s="98"/>
      <c r="Z510" s="163"/>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96"/>
      <c r="BC510" s="96"/>
      <c r="BD510" s="96"/>
      <c r="BE510" s="96"/>
      <c r="BF510" s="96"/>
      <c r="BG510" s="96"/>
      <c r="BH510" s="96"/>
      <c r="BI510" s="96"/>
      <c r="BJ510" s="96"/>
      <c r="BK510" s="96"/>
      <c r="BL510" s="96"/>
      <c r="BM510" s="96"/>
      <c r="BN510" s="96"/>
      <c r="BO510" s="96"/>
      <c r="BP510" s="96"/>
      <c r="BQ510" s="96"/>
      <c r="BR510" s="96"/>
      <c r="BS510" s="96"/>
      <c r="BT510" s="96"/>
      <c r="BU510" s="96"/>
      <c r="BV510" s="96"/>
      <c r="BW510" s="96"/>
      <c r="BX510" s="96"/>
      <c r="BY510" s="96"/>
      <c r="BZ510" s="96"/>
      <c r="CA510" s="96"/>
      <c r="CB510" s="96"/>
      <c r="CC510" s="96"/>
      <c r="CD510" s="96"/>
      <c r="CE510" s="96"/>
      <c r="CF510" s="96"/>
      <c r="CG510" s="96"/>
      <c r="CH510" s="96"/>
      <c r="CI510" s="96"/>
      <c r="CJ510" s="96"/>
      <c r="CK510" s="96"/>
      <c r="CL510" s="96"/>
      <c r="CM510" s="96"/>
      <c r="CN510" s="96"/>
      <c r="CO510" s="96"/>
      <c r="CP510" s="96"/>
      <c r="CQ510" s="96"/>
      <c r="CR510" s="96"/>
      <c r="CS510" s="96"/>
      <c r="CT510" s="96"/>
      <c r="CU510" s="96"/>
      <c r="CV510" s="96"/>
      <c r="CW510" s="96"/>
      <c r="CX510" s="96"/>
      <c r="CY510" s="96"/>
      <c r="CZ510" s="96"/>
      <c r="DA510" s="96"/>
      <c r="DB510" s="96"/>
      <c r="DC510" s="96"/>
      <c r="DD510" s="96"/>
      <c r="DE510" s="96"/>
      <c r="DF510" s="96"/>
      <c r="DG510" s="96"/>
      <c r="DH510" s="96"/>
      <c r="DI510" s="96"/>
      <c r="DJ510" s="96"/>
      <c r="DK510" s="96"/>
      <c r="DL510" s="96"/>
      <c r="DM510" s="96"/>
      <c r="DN510" s="96"/>
      <c r="DO510" s="96"/>
      <c r="DP510" s="96"/>
      <c r="DQ510" s="96"/>
      <c r="DR510" s="96"/>
      <c r="DS510" s="96"/>
      <c r="DT510" s="96"/>
      <c r="DU510" s="96"/>
      <c r="DV510" s="96"/>
      <c r="DW510" s="96"/>
      <c r="DX510" s="96"/>
      <c r="DY510" s="96"/>
      <c r="DZ510" s="96"/>
      <c r="EA510" s="96"/>
      <c r="EB510" s="96"/>
      <c r="EC510" s="96"/>
      <c r="ED510" s="96"/>
      <c r="EE510" s="96"/>
      <c r="EF510" s="96"/>
      <c r="EG510" s="96"/>
      <c r="EH510" s="96"/>
      <c r="EI510" s="96"/>
      <c r="EJ510" s="96"/>
      <c r="EK510" s="96"/>
      <c r="EL510" s="96"/>
      <c r="EM510" s="96"/>
      <c r="EN510" s="96"/>
      <c r="EO510" s="96"/>
      <c r="EP510" s="96"/>
      <c r="EQ510" s="96"/>
      <c r="ER510" s="96"/>
      <c r="ES510" s="96"/>
      <c r="ET510" s="96"/>
      <c r="EU510" s="96"/>
      <c r="EV510" s="96"/>
      <c r="EW510" s="96"/>
      <c r="EX510" s="96"/>
      <c r="EY510" s="96"/>
      <c r="EZ510" s="96"/>
      <c r="FA510" s="96"/>
      <c r="FB510" s="96"/>
      <c r="FC510" s="96"/>
      <c r="FD510" s="96"/>
      <c r="FE510" s="96"/>
      <c r="FF510" s="96"/>
    </row>
    <row r="511" spans="1:162" x14ac:dyDescent="0.25">
      <c r="A511" s="95"/>
      <c r="B511" s="98"/>
      <c r="C511" s="97"/>
      <c r="D511" s="97"/>
      <c r="E511" s="97"/>
      <c r="F511" s="97"/>
      <c r="G511" s="97"/>
      <c r="H511" s="97"/>
      <c r="I511" s="97"/>
      <c r="J511" s="97"/>
      <c r="K511" s="97"/>
      <c r="L511" s="97"/>
      <c r="M511" s="97"/>
      <c r="N511" s="98"/>
      <c r="O511" s="98"/>
      <c r="P511" s="97"/>
      <c r="Q511" s="97"/>
      <c r="R511" s="98"/>
      <c r="S511" s="97"/>
      <c r="T511" s="98"/>
      <c r="U511" s="98"/>
      <c r="V511" s="98"/>
      <c r="W511" s="160"/>
      <c r="X511" s="95"/>
      <c r="Y511" s="98"/>
      <c r="Z511" s="163"/>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96"/>
      <c r="BC511" s="96"/>
      <c r="BD511" s="96"/>
      <c r="BE511" s="96"/>
      <c r="BF511" s="96"/>
      <c r="BG511" s="96"/>
      <c r="BH511" s="96"/>
      <c r="BI511" s="96"/>
      <c r="BJ511" s="96"/>
      <c r="BK511" s="96"/>
      <c r="BL511" s="96"/>
      <c r="BM511" s="96"/>
      <c r="BN511" s="96"/>
      <c r="BO511" s="96"/>
      <c r="BP511" s="96"/>
      <c r="BQ511" s="96"/>
      <c r="BR511" s="96"/>
      <c r="BS511" s="96"/>
      <c r="BT511" s="96"/>
      <c r="BU511" s="96"/>
      <c r="BV511" s="96"/>
      <c r="BW511" s="96"/>
      <c r="BX511" s="96"/>
      <c r="BY511" s="96"/>
      <c r="BZ511" s="96"/>
      <c r="CA511" s="96"/>
      <c r="CB511" s="96"/>
      <c r="CC511" s="96"/>
      <c r="CD511" s="96"/>
      <c r="CE511" s="96"/>
      <c r="CF511" s="96"/>
      <c r="CG511" s="96"/>
      <c r="CH511" s="96"/>
      <c r="CI511" s="96"/>
      <c r="CJ511" s="96"/>
      <c r="CK511" s="96"/>
      <c r="CL511" s="96"/>
      <c r="CM511" s="96"/>
      <c r="CN511" s="96"/>
      <c r="CO511" s="96"/>
      <c r="CP511" s="96"/>
      <c r="CQ511" s="96"/>
      <c r="CR511" s="96"/>
      <c r="CS511" s="96"/>
      <c r="CT511" s="96"/>
      <c r="CU511" s="96"/>
      <c r="CV511" s="96"/>
      <c r="CW511" s="96"/>
      <c r="CX511" s="96"/>
      <c r="CY511" s="96"/>
      <c r="CZ511" s="96"/>
      <c r="DA511" s="96"/>
      <c r="DB511" s="96"/>
      <c r="DC511" s="96"/>
      <c r="DD511" s="96"/>
      <c r="DE511" s="96"/>
      <c r="DF511" s="96"/>
      <c r="DG511" s="96"/>
      <c r="DH511" s="96"/>
      <c r="DI511" s="96"/>
      <c r="DJ511" s="96"/>
      <c r="DK511" s="96"/>
      <c r="DL511" s="96"/>
      <c r="DM511" s="96"/>
      <c r="DN511" s="96"/>
      <c r="DO511" s="96"/>
      <c r="DP511" s="96"/>
      <c r="DQ511" s="96"/>
      <c r="DR511" s="96"/>
      <c r="DS511" s="96"/>
      <c r="DT511" s="96"/>
      <c r="DU511" s="96"/>
      <c r="DV511" s="96"/>
      <c r="DW511" s="96"/>
      <c r="DX511" s="96"/>
      <c r="DY511" s="96"/>
      <c r="DZ511" s="96"/>
      <c r="EA511" s="96"/>
      <c r="EB511" s="96"/>
      <c r="EC511" s="96"/>
      <c r="ED511" s="96"/>
      <c r="EE511" s="96"/>
      <c r="EF511" s="96"/>
      <c r="EG511" s="96"/>
      <c r="EH511" s="96"/>
      <c r="EI511" s="96"/>
      <c r="EJ511" s="96"/>
      <c r="EK511" s="96"/>
      <c r="EL511" s="96"/>
      <c r="EM511" s="96"/>
      <c r="EN511" s="96"/>
      <c r="EO511" s="96"/>
      <c r="EP511" s="96"/>
      <c r="EQ511" s="96"/>
      <c r="ER511" s="96"/>
      <c r="ES511" s="96"/>
      <c r="ET511" s="96"/>
      <c r="EU511" s="96"/>
      <c r="EV511" s="96"/>
      <c r="EW511" s="96"/>
      <c r="EX511" s="96"/>
      <c r="EY511" s="96"/>
      <c r="EZ511" s="96"/>
      <c r="FA511" s="96"/>
      <c r="FB511" s="96"/>
      <c r="FC511" s="96"/>
      <c r="FD511" s="96"/>
      <c r="FE511" s="96"/>
      <c r="FF511" s="96"/>
    </row>
    <row r="512" spans="1:162" x14ac:dyDescent="0.25">
      <c r="A512" s="95"/>
      <c r="B512" s="98"/>
      <c r="C512" s="97"/>
      <c r="D512" s="97"/>
      <c r="E512" s="97"/>
      <c r="F512" s="97"/>
      <c r="G512" s="97"/>
      <c r="H512" s="97"/>
      <c r="I512" s="97"/>
      <c r="J512" s="97"/>
      <c r="K512" s="97"/>
      <c r="L512" s="97"/>
      <c r="M512" s="97"/>
      <c r="N512" s="98"/>
      <c r="O512" s="98"/>
      <c r="P512" s="97"/>
      <c r="Q512" s="97"/>
      <c r="R512" s="98"/>
      <c r="S512" s="97"/>
      <c r="T512" s="98"/>
      <c r="U512" s="98"/>
      <c r="V512" s="98"/>
      <c r="W512" s="160"/>
      <c r="X512" s="95"/>
      <c r="Y512" s="98"/>
      <c r="Z512" s="163"/>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c r="BM512" s="96"/>
      <c r="BN512" s="96"/>
      <c r="BO512" s="96"/>
      <c r="BP512" s="96"/>
      <c r="BQ512" s="96"/>
      <c r="BR512" s="96"/>
      <c r="BS512" s="96"/>
      <c r="BT512" s="96"/>
      <c r="BU512" s="96"/>
      <c r="BV512" s="96"/>
      <c r="BW512" s="96"/>
      <c r="BX512" s="96"/>
      <c r="BY512" s="96"/>
      <c r="BZ512" s="96"/>
      <c r="CA512" s="96"/>
      <c r="CB512" s="96"/>
      <c r="CC512" s="96"/>
      <c r="CD512" s="96"/>
      <c r="CE512" s="96"/>
      <c r="CF512" s="96"/>
      <c r="CG512" s="96"/>
      <c r="CH512" s="96"/>
      <c r="CI512" s="96"/>
      <c r="CJ512" s="96"/>
      <c r="CK512" s="96"/>
      <c r="CL512" s="96"/>
      <c r="CM512" s="96"/>
      <c r="CN512" s="96"/>
      <c r="CO512" s="96"/>
      <c r="CP512" s="96"/>
      <c r="CQ512" s="96"/>
      <c r="CR512" s="96"/>
      <c r="CS512" s="96"/>
      <c r="CT512" s="96"/>
      <c r="CU512" s="96"/>
      <c r="CV512" s="96"/>
      <c r="CW512" s="96"/>
      <c r="CX512" s="96"/>
      <c r="CY512" s="96"/>
      <c r="CZ512" s="96"/>
      <c r="DA512" s="96"/>
      <c r="DB512" s="96"/>
      <c r="DC512" s="96"/>
      <c r="DD512" s="96"/>
      <c r="DE512" s="96"/>
      <c r="DF512" s="96"/>
      <c r="DG512" s="96"/>
      <c r="DH512" s="96"/>
      <c r="DI512" s="96"/>
      <c r="DJ512" s="96"/>
      <c r="DK512" s="96"/>
      <c r="DL512" s="96"/>
      <c r="DM512" s="96"/>
      <c r="DN512" s="96"/>
      <c r="DO512" s="96"/>
      <c r="DP512" s="96"/>
      <c r="DQ512" s="96"/>
      <c r="DR512" s="96"/>
      <c r="DS512" s="96"/>
      <c r="DT512" s="96"/>
      <c r="DU512" s="96"/>
      <c r="DV512" s="96"/>
      <c r="DW512" s="96"/>
      <c r="DX512" s="96"/>
      <c r="DY512" s="96"/>
      <c r="DZ512" s="96"/>
      <c r="EA512" s="96"/>
      <c r="EB512" s="96"/>
      <c r="EC512" s="96"/>
      <c r="ED512" s="96"/>
      <c r="EE512" s="96"/>
      <c r="EF512" s="96"/>
      <c r="EG512" s="96"/>
      <c r="EH512" s="96"/>
      <c r="EI512" s="96"/>
      <c r="EJ512" s="96"/>
      <c r="EK512" s="96"/>
      <c r="EL512" s="96"/>
      <c r="EM512" s="96"/>
      <c r="EN512" s="96"/>
      <c r="EO512" s="96"/>
      <c r="EP512" s="96"/>
      <c r="EQ512" s="96"/>
      <c r="ER512" s="96"/>
      <c r="ES512" s="96"/>
      <c r="ET512" s="96"/>
      <c r="EU512" s="96"/>
      <c r="EV512" s="96"/>
      <c r="EW512" s="96"/>
      <c r="EX512" s="96"/>
      <c r="EY512" s="96"/>
      <c r="EZ512" s="96"/>
      <c r="FA512" s="96"/>
      <c r="FB512" s="96"/>
      <c r="FC512" s="96"/>
      <c r="FD512" s="96"/>
      <c r="FE512" s="96"/>
      <c r="FF512" s="96"/>
    </row>
    <row r="513" spans="1:162" x14ac:dyDescent="0.25">
      <c r="A513" s="95"/>
      <c r="B513" s="98"/>
      <c r="C513" s="97"/>
      <c r="D513" s="97"/>
      <c r="E513" s="97"/>
      <c r="F513" s="97"/>
      <c r="G513" s="97"/>
      <c r="H513" s="97"/>
      <c r="I513" s="97"/>
      <c r="J513" s="97"/>
      <c r="K513" s="97"/>
      <c r="L513" s="97"/>
      <c r="M513" s="97"/>
      <c r="N513" s="98"/>
      <c r="O513" s="98"/>
      <c r="P513" s="97"/>
      <c r="Q513" s="97"/>
      <c r="R513" s="98"/>
      <c r="S513" s="97"/>
      <c r="T513" s="98"/>
      <c r="U513" s="98"/>
      <c r="V513" s="98"/>
      <c r="W513" s="160"/>
      <c r="X513" s="95"/>
      <c r="Y513" s="98"/>
      <c r="Z513" s="163"/>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6"/>
      <c r="BB513" s="96"/>
      <c r="BC513" s="96"/>
      <c r="BD513" s="96"/>
      <c r="BE513" s="96"/>
      <c r="BF513" s="96"/>
      <c r="BG513" s="96"/>
      <c r="BH513" s="96"/>
      <c r="BI513" s="96"/>
      <c r="BJ513" s="96"/>
      <c r="BK513" s="96"/>
      <c r="BL513" s="96"/>
      <c r="BM513" s="96"/>
      <c r="BN513" s="96"/>
      <c r="BO513" s="96"/>
      <c r="BP513" s="96"/>
      <c r="BQ513" s="96"/>
      <c r="BR513" s="96"/>
      <c r="BS513" s="96"/>
      <c r="BT513" s="96"/>
      <c r="BU513" s="96"/>
      <c r="BV513" s="96"/>
      <c r="BW513" s="96"/>
      <c r="BX513" s="96"/>
      <c r="BY513" s="96"/>
      <c r="BZ513" s="96"/>
      <c r="CA513" s="96"/>
      <c r="CB513" s="96"/>
      <c r="CC513" s="96"/>
      <c r="CD513" s="96"/>
      <c r="CE513" s="96"/>
      <c r="CF513" s="96"/>
      <c r="CG513" s="96"/>
      <c r="CH513" s="96"/>
      <c r="CI513" s="96"/>
      <c r="CJ513" s="96"/>
      <c r="CK513" s="96"/>
      <c r="CL513" s="96"/>
      <c r="CM513" s="96"/>
      <c r="CN513" s="96"/>
      <c r="CO513" s="96"/>
      <c r="CP513" s="96"/>
      <c r="CQ513" s="96"/>
      <c r="CR513" s="96"/>
      <c r="CS513" s="96"/>
      <c r="CT513" s="96"/>
      <c r="CU513" s="96"/>
      <c r="CV513" s="96"/>
      <c r="CW513" s="96"/>
      <c r="CX513" s="96"/>
      <c r="CY513" s="96"/>
      <c r="CZ513" s="96"/>
      <c r="DA513" s="96"/>
      <c r="DB513" s="96"/>
      <c r="DC513" s="96"/>
      <c r="DD513" s="96"/>
      <c r="DE513" s="96"/>
      <c r="DF513" s="96"/>
      <c r="DG513" s="96"/>
      <c r="DH513" s="96"/>
      <c r="DI513" s="96"/>
      <c r="DJ513" s="96"/>
      <c r="DK513" s="96"/>
      <c r="DL513" s="96"/>
      <c r="DM513" s="96"/>
      <c r="DN513" s="96"/>
      <c r="DO513" s="96"/>
      <c r="DP513" s="96"/>
      <c r="DQ513" s="96"/>
      <c r="DR513" s="96"/>
      <c r="DS513" s="96"/>
      <c r="DT513" s="96"/>
      <c r="DU513" s="96"/>
      <c r="DV513" s="96"/>
      <c r="DW513" s="96"/>
      <c r="DX513" s="96"/>
      <c r="DY513" s="96"/>
      <c r="DZ513" s="96"/>
      <c r="EA513" s="96"/>
      <c r="EB513" s="96"/>
      <c r="EC513" s="96"/>
      <c r="ED513" s="96"/>
      <c r="EE513" s="96"/>
      <c r="EF513" s="96"/>
      <c r="EG513" s="96"/>
      <c r="EH513" s="96"/>
      <c r="EI513" s="96"/>
      <c r="EJ513" s="96"/>
      <c r="EK513" s="96"/>
      <c r="EL513" s="96"/>
      <c r="EM513" s="96"/>
      <c r="EN513" s="96"/>
      <c r="EO513" s="96"/>
      <c r="EP513" s="96"/>
      <c r="EQ513" s="96"/>
      <c r="ER513" s="96"/>
      <c r="ES513" s="96"/>
      <c r="ET513" s="96"/>
      <c r="EU513" s="96"/>
      <c r="EV513" s="96"/>
      <c r="EW513" s="96"/>
      <c r="EX513" s="96"/>
      <c r="EY513" s="96"/>
      <c r="EZ513" s="96"/>
      <c r="FA513" s="96"/>
      <c r="FB513" s="96"/>
      <c r="FC513" s="96"/>
      <c r="FD513" s="96"/>
      <c r="FE513" s="96"/>
      <c r="FF513" s="96"/>
    </row>
    <row r="514" spans="1:162" x14ac:dyDescent="0.25">
      <c r="A514" s="95"/>
      <c r="B514" s="98"/>
      <c r="C514" s="97"/>
      <c r="D514" s="97"/>
      <c r="E514" s="97"/>
      <c r="F514" s="97"/>
      <c r="G514" s="97"/>
      <c r="H514" s="97"/>
      <c r="I514" s="97"/>
      <c r="J514" s="97"/>
      <c r="K514" s="97"/>
      <c r="L514" s="97"/>
      <c r="M514" s="97"/>
      <c r="N514" s="98"/>
      <c r="O514" s="98"/>
      <c r="P514" s="97"/>
      <c r="Q514" s="97"/>
      <c r="R514" s="98"/>
      <c r="S514" s="97"/>
      <c r="T514" s="98"/>
      <c r="U514" s="98"/>
      <c r="V514" s="98"/>
      <c r="W514" s="160"/>
      <c r="X514" s="95"/>
      <c r="Y514" s="98"/>
      <c r="Z514" s="163"/>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6"/>
      <c r="BL514" s="96"/>
      <c r="BM514" s="96"/>
      <c r="BN514" s="96"/>
      <c r="BO514" s="96"/>
      <c r="BP514" s="96"/>
      <c r="BQ514" s="96"/>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6"/>
      <c r="DZ514" s="96"/>
      <c r="EA514" s="96"/>
      <c r="EB514" s="96"/>
      <c r="EC514" s="96"/>
      <c r="ED514" s="96"/>
      <c r="EE514" s="96"/>
      <c r="EF514" s="96"/>
      <c r="EG514" s="96"/>
      <c r="EH514" s="96"/>
      <c r="EI514" s="96"/>
      <c r="EJ514" s="96"/>
      <c r="EK514" s="96"/>
      <c r="EL514" s="96"/>
      <c r="EM514" s="96"/>
      <c r="EN514" s="96"/>
      <c r="EO514" s="96"/>
      <c r="EP514" s="96"/>
      <c r="EQ514" s="96"/>
      <c r="ER514" s="96"/>
      <c r="ES514" s="96"/>
      <c r="ET514" s="96"/>
      <c r="EU514" s="96"/>
      <c r="EV514" s="96"/>
      <c r="EW514" s="96"/>
      <c r="EX514" s="96"/>
      <c r="EY514" s="96"/>
      <c r="EZ514" s="96"/>
      <c r="FA514" s="96"/>
      <c r="FB514" s="96"/>
      <c r="FC514" s="96"/>
      <c r="FD514" s="96"/>
      <c r="FE514" s="96"/>
      <c r="FF514" s="96"/>
    </row>
    <row r="515" spans="1:162" x14ac:dyDescent="0.25">
      <c r="A515" s="95"/>
      <c r="B515" s="98"/>
      <c r="C515" s="97"/>
      <c r="D515" s="97"/>
      <c r="E515" s="97"/>
      <c r="F515" s="97"/>
      <c r="G515" s="97"/>
      <c r="H515" s="97"/>
      <c r="I515" s="97"/>
      <c r="J515" s="97"/>
      <c r="K515" s="97"/>
      <c r="L515" s="97"/>
      <c r="M515" s="97"/>
      <c r="N515" s="98"/>
      <c r="O515" s="98"/>
      <c r="P515" s="97"/>
      <c r="Q515" s="97"/>
      <c r="R515" s="98"/>
      <c r="S515" s="97"/>
      <c r="T515" s="98"/>
      <c r="U515" s="98"/>
      <c r="V515" s="98"/>
      <c r="W515" s="160"/>
      <c r="X515" s="95"/>
      <c r="Y515" s="98"/>
      <c r="Z515" s="163"/>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6"/>
      <c r="BB515" s="96"/>
      <c r="BC515" s="96"/>
      <c r="BD515" s="96"/>
      <c r="BE515" s="96"/>
      <c r="BF515" s="96"/>
      <c r="BG515" s="96"/>
      <c r="BH515" s="96"/>
      <c r="BI515" s="96"/>
      <c r="BJ515" s="96"/>
      <c r="BK515" s="96"/>
      <c r="BL515" s="96"/>
      <c r="BM515" s="96"/>
      <c r="BN515" s="96"/>
      <c r="BO515" s="96"/>
      <c r="BP515" s="96"/>
      <c r="BQ515" s="96"/>
      <c r="BR515" s="96"/>
      <c r="BS515" s="96"/>
      <c r="BT515" s="96"/>
      <c r="BU515" s="96"/>
      <c r="BV515" s="96"/>
      <c r="BW515" s="96"/>
      <c r="BX515" s="96"/>
      <c r="BY515" s="96"/>
      <c r="BZ515" s="96"/>
      <c r="CA515" s="96"/>
      <c r="CB515" s="96"/>
      <c r="CC515" s="96"/>
      <c r="CD515" s="96"/>
      <c r="CE515" s="96"/>
      <c r="CF515" s="96"/>
      <c r="CG515" s="96"/>
      <c r="CH515" s="96"/>
      <c r="CI515" s="96"/>
      <c r="CJ515" s="96"/>
      <c r="CK515" s="96"/>
      <c r="CL515" s="96"/>
      <c r="CM515" s="96"/>
      <c r="CN515" s="96"/>
      <c r="CO515" s="96"/>
      <c r="CP515" s="96"/>
      <c r="CQ515" s="96"/>
      <c r="CR515" s="96"/>
      <c r="CS515" s="96"/>
      <c r="CT515" s="96"/>
      <c r="CU515" s="96"/>
      <c r="CV515" s="96"/>
      <c r="CW515" s="96"/>
      <c r="CX515" s="96"/>
      <c r="CY515" s="96"/>
      <c r="CZ515" s="96"/>
      <c r="DA515" s="96"/>
      <c r="DB515" s="96"/>
      <c r="DC515" s="96"/>
      <c r="DD515" s="96"/>
      <c r="DE515" s="96"/>
      <c r="DF515" s="96"/>
      <c r="DG515" s="96"/>
      <c r="DH515" s="96"/>
      <c r="DI515" s="96"/>
      <c r="DJ515" s="96"/>
      <c r="DK515" s="96"/>
      <c r="DL515" s="96"/>
      <c r="DM515" s="96"/>
      <c r="DN515" s="96"/>
      <c r="DO515" s="96"/>
      <c r="DP515" s="96"/>
      <c r="DQ515" s="96"/>
      <c r="DR515" s="96"/>
      <c r="DS515" s="96"/>
      <c r="DT515" s="96"/>
      <c r="DU515" s="96"/>
      <c r="DV515" s="96"/>
      <c r="DW515" s="96"/>
      <c r="DX515" s="96"/>
      <c r="DY515" s="96"/>
      <c r="DZ515" s="96"/>
      <c r="EA515" s="96"/>
      <c r="EB515" s="96"/>
      <c r="EC515" s="96"/>
      <c r="ED515" s="96"/>
      <c r="EE515" s="96"/>
      <c r="EF515" s="96"/>
      <c r="EG515" s="96"/>
      <c r="EH515" s="96"/>
      <c r="EI515" s="96"/>
      <c r="EJ515" s="96"/>
      <c r="EK515" s="96"/>
      <c r="EL515" s="96"/>
      <c r="EM515" s="96"/>
      <c r="EN515" s="96"/>
      <c r="EO515" s="96"/>
      <c r="EP515" s="96"/>
      <c r="EQ515" s="96"/>
      <c r="ER515" s="96"/>
      <c r="ES515" s="96"/>
      <c r="ET515" s="96"/>
      <c r="EU515" s="96"/>
      <c r="EV515" s="96"/>
      <c r="EW515" s="96"/>
      <c r="EX515" s="96"/>
      <c r="EY515" s="96"/>
      <c r="EZ515" s="96"/>
      <c r="FA515" s="96"/>
      <c r="FB515" s="96"/>
      <c r="FC515" s="96"/>
      <c r="FD515" s="96"/>
      <c r="FE515" s="96"/>
      <c r="FF515" s="96"/>
    </row>
    <row r="516" spans="1:162" x14ac:dyDescent="0.25">
      <c r="A516" s="95"/>
      <c r="B516" s="98"/>
      <c r="C516" s="97"/>
      <c r="D516" s="97"/>
      <c r="E516" s="97"/>
      <c r="F516" s="97"/>
      <c r="G516" s="97"/>
      <c r="H516" s="97"/>
      <c r="I516" s="97"/>
      <c r="J516" s="97"/>
      <c r="K516" s="97"/>
      <c r="L516" s="97"/>
      <c r="M516" s="97"/>
      <c r="N516" s="98"/>
      <c r="O516" s="98"/>
      <c r="P516" s="97"/>
      <c r="Q516" s="97"/>
      <c r="R516" s="98"/>
      <c r="S516" s="97"/>
      <c r="T516" s="98"/>
      <c r="U516" s="98"/>
      <c r="V516" s="98"/>
      <c r="W516" s="160"/>
      <c r="X516" s="95"/>
      <c r="Y516" s="98"/>
      <c r="Z516" s="163"/>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6"/>
      <c r="BB516" s="96"/>
      <c r="BC516" s="96"/>
      <c r="BD516" s="96"/>
      <c r="BE516" s="96"/>
      <c r="BF516" s="96"/>
      <c r="BG516" s="96"/>
      <c r="BH516" s="96"/>
      <c r="BI516" s="96"/>
      <c r="BJ516" s="96"/>
      <c r="BK516" s="96"/>
      <c r="BL516" s="96"/>
      <c r="BM516" s="96"/>
      <c r="BN516" s="96"/>
      <c r="BO516" s="96"/>
      <c r="BP516" s="96"/>
      <c r="BQ516" s="96"/>
      <c r="BR516" s="96"/>
      <c r="BS516" s="96"/>
      <c r="BT516" s="96"/>
      <c r="BU516" s="96"/>
      <c r="BV516" s="96"/>
      <c r="BW516" s="96"/>
      <c r="BX516" s="96"/>
      <c r="BY516" s="96"/>
      <c r="BZ516" s="96"/>
      <c r="CA516" s="96"/>
      <c r="CB516" s="96"/>
      <c r="CC516" s="96"/>
      <c r="CD516" s="96"/>
      <c r="CE516" s="96"/>
      <c r="CF516" s="96"/>
      <c r="CG516" s="96"/>
      <c r="CH516" s="96"/>
      <c r="CI516" s="96"/>
      <c r="CJ516" s="96"/>
      <c r="CK516" s="96"/>
      <c r="CL516" s="96"/>
      <c r="CM516" s="96"/>
      <c r="CN516" s="96"/>
      <c r="CO516" s="96"/>
      <c r="CP516" s="96"/>
      <c r="CQ516" s="96"/>
      <c r="CR516" s="96"/>
      <c r="CS516" s="96"/>
      <c r="CT516" s="96"/>
      <c r="CU516" s="96"/>
      <c r="CV516" s="96"/>
      <c r="CW516" s="96"/>
      <c r="CX516" s="96"/>
      <c r="CY516" s="96"/>
      <c r="CZ516" s="96"/>
      <c r="DA516" s="96"/>
      <c r="DB516" s="96"/>
      <c r="DC516" s="96"/>
      <c r="DD516" s="96"/>
      <c r="DE516" s="96"/>
      <c r="DF516" s="96"/>
      <c r="DG516" s="96"/>
      <c r="DH516" s="96"/>
      <c r="DI516" s="96"/>
      <c r="DJ516" s="96"/>
      <c r="DK516" s="96"/>
      <c r="DL516" s="96"/>
      <c r="DM516" s="96"/>
      <c r="DN516" s="96"/>
      <c r="DO516" s="96"/>
      <c r="DP516" s="96"/>
      <c r="DQ516" s="96"/>
      <c r="DR516" s="96"/>
      <c r="DS516" s="96"/>
      <c r="DT516" s="96"/>
      <c r="DU516" s="96"/>
      <c r="DV516" s="96"/>
      <c r="DW516" s="96"/>
      <c r="DX516" s="96"/>
      <c r="DY516" s="96"/>
      <c r="DZ516" s="96"/>
      <c r="EA516" s="96"/>
      <c r="EB516" s="96"/>
      <c r="EC516" s="96"/>
      <c r="ED516" s="96"/>
      <c r="EE516" s="96"/>
      <c r="EF516" s="96"/>
      <c r="EG516" s="96"/>
      <c r="EH516" s="96"/>
      <c r="EI516" s="96"/>
      <c r="EJ516" s="96"/>
      <c r="EK516" s="96"/>
      <c r="EL516" s="96"/>
      <c r="EM516" s="96"/>
      <c r="EN516" s="96"/>
      <c r="EO516" s="96"/>
      <c r="EP516" s="96"/>
      <c r="EQ516" s="96"/>
      <c r="ER516" s="96"/>
      <c r="ES516" s="96"/>
      <c r="ET516" s="96"/>
      <c r="EU516" s="96"/>
      <c r="EV516" s="96"/>
      <c r="EW516" s="96"/>
      <c r="EX516" s="96"/>
      <c r="EY516" s="96"/>
      <c r="EZ516" s="96"/>
      <c r="FA516" s="96"/>
      <c r="FB516" s="96"/>
      <c r="FC516" s="96"/>
      <c r="FD516" s="96"/>
      <c r="FE516" s="96"/>
      <c r="FF516" s="96"/>
    </row>
    <row r="517" spans="1:162" x14ac:dyDescent="0.25">
      <c r="A517" s="95"/>
      <c r="B517" s="98"/>
      <c r="C517" s="97"/>
      <c r="D517" s="97"/>
      <c r="E517" s="97"/>
      <c r="F517" s="97"/>
      <c r="G517" s="97"/>
      <c r="H517" s="97"/>
      <c r="I517" s="97"/>
      <c r="J517" s="97"/>
      <c r="K517" s="97"/>
      <c r="L517" s="97"/>
      <c r="M517" s="97"/>
      <c r="N517" s="98"/>
      <c r="O517" s="98"/>
      <c r="P517" s="97"/>
      <c r="Q517" s="97"/>
      <c r="R517" s="98"/>
      <c r="S517" s="97"/>
      <c r="T517" s="98"/>
      <c r="U517" s="98"/>
      <c r="V517" s="98"/>
      <c r="W517" s="160"/>
      <c r="X517" s="95"/>
      <c r="Y517" s="98"/>
      <c r="Z517" s="163"/>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6"/>
      <c r="BB517" s="96"/>
      <c r="BC517" s="96"/>
      <c r="BD517" s="96"/>
      <c r="BE517" s="96"/>
      <c r="BF517" s="96"/>
      <c r="BG517" s="96"/>
      <c r="BH517" s="96"/>
      <c r="BI517" s="96"/>
      <c r="BJ517" s="96"/>
      <c r="BK517" s="96"/>
      <c r="BL517" s="96"/>
      <c r="BM517" s="96"/>
      <c r="BN517" s="96"/>
      <c r="BO517" s="96"/>
      <c r="BP517" s="96"/>
      <c r="BQ517" s="96"/>
      <c r="BR517" s="96"/>
      <c r="BS517" s="96"/>
      <c r="BT517" s="96"/>
      <c r="BU517" s="96"/>
      <c r="BV517" s="96"/>
      <c r="BW517" s="96"/>
      <c r="BX517" s="96"/>
      <c r="BY517" s="96"/>
      <c r="BZ517" s="96"/>
      <c r="CA517" s="96"/>
      <c r="CB517" s="96"/>
      <c r="CC517" s="96"/>
      <c r="CD517" s="96"/>
      <c r="CE517" s="96"/>
      <c r="CF517" s="96"/>
      <c r="CG517" s="96"/>
      <c r="CH517" s="96"/>
      <c r="CI517" s="96"/>
      <c r="CJ517" s="96"/>
      <c r="CK517" s="96"/>
      <c r="CL517" s="96"/>
      <c r="CM517" s="96"/>
      <c r="CN517" s="96"/>
      <c r="CO517" s="96"/>
      <c r="CP517" s="96"/>
      <c r="CQ517" s="96"/>
      <c r="CR517" s="96"/>
      <c r="CS517" s="96"/>
      <c r="CT517" s="96"/>
      <c r="CU517" s="96"/>
      <c r="CV517" s="96"/>
      <c r="CW517" s="96"/>
      <c r="CX517" s="96"/>
      <c r="CY517" s="96"/>
      <c r="CZ517" s="96"/>
      <c r="DA517" s="96"/>
      <c r="DB517" s="96"/>
      <c r="DC517" s="96"/>
      <c r="DD517" s="96"/>
      <c r="DE517" s="96"/>
      <c r="DF517" s="96"/>
      <c r="DG517" s="96"/>
      <c r="DH517" s="96"/>
      <c r="DI517" s="96"/>
      <c r="DJ517" s="96"/>
      <c r="DK517" s="96"/>
      <c r="DL517" s="96"/>
      <c r="DM517" s="96"/>
      <c r="DN517" s="96"/>
      <c r="DO517" s="96"/>
      <c r="DP517" s="96"/>
      <c r="DQ517" s="96"/>
      <c r="DR517" s="96"/>
      <c r="DS517" s="96"/>
      <c r="DT517" s="96"/>
      <c r="DU517" s="96"/>
      <c r="DV517" s="96"/>
      <c r="DW517" s="96"/>
      <c r="DX517" s="96"/>
      <c r="DY517" s="96"/>
      <c r="DZ517" s="96"/>
      <c r="EA517" s="96"/>
      <c r="EB517" s="96"/>
      <c r="EC517" s="96"/>
      <c r="ED517" s="96"/>
      <c r="EE517" s="96"/>
      <c r="EF517" s="96"/>
      <c r="EG517" s="96"/>
      <c r="EH517" s="96"/>
      <c r="EI517" s="96"/>
      <c r="EJ517" s="96"/>
      <c r="EK517" s="96"/>
      <c r="EL517" s="96"/>
      <c r="EM517" s="96"/>
      <c r="EN517" s="96"/>
      <c r="EO517" s="96"/>
      <c r="EP517" s="96"/>
      <c r="EQ517" s="96"/>
      <c r="ER517" s="96"/>
      <c r="ES517" s="96"/>
      <c r="ET517" s="96"/>
      <c r="EU517" s="96"/>
      <c r="EV517" s="96"/>
      <c r="EW517" s="96"/>
      <c r="EX517" s="96"/>
      <c r="EY517" s="96"/>
      <c r="EZ517" s="96"/>
      <c r="FA517" s="96"/>
      <c r="FB517" s="96"/>
      <c r="FC517" s="96"/>
      <c r="FD517" s="96"/>
      <c r="FE517" s="96"/>
      <c r="FF517" s="96"/>
    </row>
    <row r="518" spans="1:162" x14ac:dyDescent="0.25">
      <c r="A518" s="95"/>
      <c r="B518" s="98"/>
      <c r="C518" s="97"/>
      <c r="D518" s="97"/>
      <c r="E518" s="97"/>
      <c r="F518" s="97"/>
      <c r="G518" s="97"/>
      <c r="H518" s="97"/>
      <c r="I518" s="97"/>
      <c r="J518" s="97"/>
      <c r="K518" s="97"/>
      <c r="L518" s="97"/>
      <c r="M518" s="97"/>
      <c r="N518" s="98"/>
      <c r="O518" s="98"/>
      <c r="P518" s="97"/>
      <c r="Q518" s="97"/>
      <c r="R518" s="98"/>
      <c r="S518" s="97"/>
      <c r="T518" s="98"/>
      <c r="U518" s="98"/>
      <c r="V518" s="98"/>
      <c r="W518" s="160"/>
      <c r="X518" s="95"/>
      <c r="Y518" s="98"/>
      <c r="Z518" s="163"/>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96"/>
      <c r="BC518" s="96"/>
      <c r="BD518" s="96"/>
      <c r="BE518" s="96"/>
      <c r="BF518" s="96"/>
      <c r="BG518" s="96"/>
      <c r="BH518" s="96"/>
      <c r="BI518" s="96"/>
      <c r="BJ518" s="96"/>
      <c r="BK518" s="96"/>
      <c r="BL518" s="96"/>
      <c r="BM518" s="96"/>
      <c r="BN518" s="96"/>
      <c r="BO518" s="96"/>
      <c r="BP518" s="96"/>
      <c r="BQ518" s="96"/>
      <c r="BR518" s="96"/>
      <c r="BS518" s="96"/>
      <c r="BT518" s="96"/>
      <c r="BU518" s="96"/>
      <c r="BV518" s="96"/>
      <c r="BW518" s="96"/>
      <c r="BX518" s="96"/>
      <c r="BY518" s="96"/>
      <c r="BZ518" s="96"/>
      <c r="CA518" s="96"/>
      <c r="CB518" s="96"/>
      <c r="CC518" s="96"/>
      <c r="CD518" s="96"/>
      <c r="CE518" s="96"/>
      <c r="CF518" s="96"/>
      <c r="CG518" s="96"/>
      <c r="CH518" s="96"/>
      <c r="CI518" s="96"/>
      <c r="CJ518" s="96"/>
      <c r="CK518" s="96"/>
      <c r="CL518" s="96"/>
      <c r="CM518" s="96"/>
      <c r="CN518" s="96"/>
      <c r="CO518" s="96"/>
      <c r="CP518" s="96"/>
      <c r="CQ518" s="96"/>
      <c r="CR518" s="96"/>
      <c r="CS518" s="96"/>
      <c r="CT518" s="96"/>
      <c r="CU518" s="96"/>
      <c r="CV518" s="96"/>
      <c r="CW518" s="96"/>
      <c r="CX518" s="96"/>
      <c r="CY518" s="96"/>
      <c r="CZ518" s="96"/>
      <c r="DA518" s="96"/>
      <c r="DB518" s="96"/>
      <c r="DC518" s="96"/>
      <c r="DD518" s="96"/>
      <c r="DE518" s="96"/>
      <c r="DF518" s="96"/>
      <c r="DG518" s="96"/>
      <c r="DH518" s="96"/>
      <c r="DI518" s="96"/>
      <c r="DJ518" s="96"/>
      <c r="DK518" s="96"/>
      <c r="DL518" s="96"/>
      <c r="DM518" s="96"/>
      <c r="DN518" s="96"/>
      <c r="DO518" s="96"/>
      <c r="DP518" s="96"/>
      <c r="DQ518" s="96"/>
      <c r="DR518" s="96"/>
      <c r="DS518" s="96"/>
      <c r="DT518" s="96"/>
      <c r="DU518" s="96"/>
      <c r="DV518" s="96"/>
      <c r="DW518" s="96"/>
      <c r="DX518" s="96"/>
      <c r="DY518" s="96"/>
      <c r="DZ518" s="96"/>
      <c r="EA518" s="96"/>
      <c r="EB518" s="96"/>
      <c r="EC518" s="96"/>
      <c r="ED518" s="96"/>
      <c r="EE518" s="96"/>
      <c r="EF518" s="96"/>
      <c r="EG518" s="96"/>
      <c r="EH518" s="96"/>
      <c r="EI518" s="96"/>
      <c r="EJ518" s="96"/>
      <c r="EK518" s="96"/>
      <c r="EL518" s="96"/>
      <c r="EM518" s="96"/>
      <c r="EN518" s="96"/>
      <c r="EO518" s="96"/>
      <c r="EP518" s="96"/>
      <c r="EQ518" s="96"/>
      <c r="ER518" s="96"/>
      <c r="ES518" s="96"/>
      <c r="ET518" s="96"/>
      <c r="EU518" s="96"/>
      <c r="EV518" s="96"/>
      <c r="EW518" s="96"/>
      <c r="EX518" s="96"/>
      <c r="EY518" s="96"/>
      <c r="EZ518" s="96"/>
      <c r="FA518" s="96"/>
      <c r="FB518" s="96"/>
      <c r="FC518" s="96"/>
      <c r="FD518" s="96"/>
      <c r="FE518" s="96"/>
      <c r="FF518" s="96"/>
    </row>
    <row r="519" spans="1:162" x14ac:dyDescent="0.25">
      <c r="A519" s="95"/>
      <c r="B519" s="98"/>
      <c r="C519" s="97"/>
      <c r="D519" s="97"/>
      <c r="E519" s="97"/>
      <c r="F519" s="97"/>
      <c r="G519" s="97"/>
      <c r="H519" s="97"/>
      <c r="I519" s="97"/>
      <c r="J519" s="97"/>
      <c r="K519" s="97"/>
      <c r="L519" s="97"/>
      <c r="M519" s="97"/>
      <c r="N519" s="98"/>
      <c r="O519" s="98"/>
      <c r="P519" s="97"/>
      <c r="Q519" s="97"/>
      <c r="R519" s="98"/>
      <c r="S519" s="97"/>
      <c r="T519" s="98"/>
      <c r="U519" s="98"/>
      <c r="V519" s="98"/>
      <c r="W519" s="160"/>
      <c r="X519" s="95"/>
      <c r="Y519" s="98"/>
      <c r="Z519" s="163"/>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96"/>
      <c r="BC519" s="96"/>
      <c r="BD519" s="96"/>
      <c r="BE519" s="96"/>
      <c r="BF519" s="96"/>
      <c r="BG519" s="96"/>
      <c r="BH519" s="96"/>
      <c r="BI519" s="96"/>
      <c r="BJ519" s="96"/>
      <c r="BK519" s="96"/>
      <c r="BL519" s="96"/>
      <c r="BM519" s="96"/>
      <c r="BN519" s="96"/>
      <c r="BO519" s="96"/>
      <c r="BP519" s="96"/>
      <c r="BQ519" s="96"/>
      <c r="BR519" s="96"/>
      <c r="BS519" s="96"/>
      <c r="BT519" s="96"/>
      <c r="BU519" s="96"/>
      <c r="BV519" s="96"/>
      <c r="BW519" s="96"/>
      <c r="BX519" s="96"/>
      <c r="BY519" s="96"/>
      <c r="BZ519" s="96"/>
      <c r="CA519" s="96"/>
      <c r="CB519" s="96"/>
      <c r="CC519" s="96"/>
      <c r="CD519" s="96"/>
      <c r="CE519" s="96"/>
      <c r="CF519" s="96"/>
      <c r="CG519" s="96"/>
      <c r="CH519" s="96"/>
      <c r="CI519" s="96"/>
      <c r="CJ519" s="96"/>
      <c r="CK519" s="96"/>
      <c r="CL519" s="96"/>
      <c r="CM519" s="96"/>
      <c r="CN519" s="96"/>
      <c r="CO519" s="96"/>
      <c r="CP519" s="96"/>
      <c r="CQ519" s="96"/>
      <c r="CR519" s="96"/>
      <c r="CS519" s="96"/>
      <c r="CT519" s="96"/>
      <c r="CU519" s="96"/>
      <c r="CV519" s="96"/>
      <c r="CW519" s="96"/>
      <c r="CX519" s="96"/>
      <c r="CY519" s="96"/>
      <c r="CZ519" s="96"/>
      <c r="DA519" s="96"/>
      <c r="DB519" s="96"/>
      <c r="DC519" s="96"/>
      <c r="DD519" s="96"/>
      <c r="DE519" s="96"/>
      <c r="DF519" s="96"/>
      <c r="DG519" s="96"/>
      <c r="DH519" s="96"/>
      <c r="DI519" s="96"/>
      <c r="DJ519" s="96"/>
      <c r="DK519" s="96"/>
      <c r="DL519" s="96"/>
      <c r="DM519" s="96"/>
      <c r="DN519" s="96"/>
      <c r="DO519" s="96"/>
      <c r="DP519" s="96"/>
      <c r="DQ519" s="96"/>
      <c r="DR519" s="96"/>
      <c r="DS519" s="96"/>
      <c r="DT519" s="96"/>
      <c r="DU519" s="96"/>
      <c r="DV519" s="96"/>
      <c r="DW519" s="96"/>
      <c r="DX519" s="96"/>
      <c r="DY519" s="96"/>
      <c r="DZ519" s="96"/>
      <c r="EA519" s="96"/>
      <c r="EB519" s="96"/>
      <c r="EC519" s="96"/>
      <c r="ED519" s="96"/>
      <c r="EE519" s="96"/>
      <c r="EF519" s="96"/>
      <c r="EG519" s="96"/>
      <c r="EH519" s="96"/>
      <c r="EI519" s="96"/>
      <c r="EJ519" s="96"/>
      <c r="EK519" s="96"/>
      <c r="EL519" s="96"/>
      <c r="EM519" s="96"/>
      <c r="EN519" s="96"/>
      <c r="EO519" s="96"/>
      <c r="EP519" s="96"/>
      <c r="EQ519" s="96"/>
      <c r="ER519" s="96"/>
      <c r="ES519" s="96"/>
      <c r="ET519" s="96"/>
      <c r="EU519" s="96"/>
      <c r="EV519" s="96"/>
      <c r="EW519" s="96"/>
      <c r="EX519" s="96"/>
      <c r="EY519" s="96"/>
      <c r="EZ519" s="96"/>
      <c r="FA519" s="96"/>
      <c r="FB519" s="96"/>
      <c r="FC519" s="96"/>
      <c r="FD519" s="96"/>
      <c r="FE519" s="96"/>
      <c r="FF519" s="96"/>
    </row>
    <row r="520" spans="1:162" x14ac:dyDescent="0.25">
      <c r="A520" s="95"/>
      <c r="B520" s="98"/>
      <c r="C520" s="97"/>
      <c r="D520" s="97"/>
      <c r="E520" s="97"/>
      <c r="F520" s="97"/>
      <c r="G520" s="97"/>
      <c r="H520" s="97"/>
      <c r="I520" s="97"/>
      <c r="J520" s="97"/>
      <c r="K520" s="97"/>
      <c r="L520" s="97"/>
      <c r="M520" s="97"/>
      <c r="N520" s="98"/>
      <c r="O520" s="98"/>
      <c r="P520" s="97"/>
      <c r="Q520" s="97"/>
      <c r="R520" s="98"/>
      <c r="S520" s="97"/>
      <c r="T520" s="98"/>
      <c r="U520" s="98"/>
      <c r="V520" s="98"/>
      <c r="W520" s="160"/>
      <c r="X520" s="95"/>
      <c r="Y520" s="98"/>
      <c r="Z520" s="163"/>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c r="BG520" s="96"/>
      <c r="BH520" s="96"/>
      <c r="BI520" s="96"/>
      <c r="BJ520" s="96"/>
      <c r="BK520" s="96"/>
      <c r="BL520" s="96"/>
      <c r="BM520" s="96"/>
      <c r="BN520" s="96"/>
      <c r="BO520" s="96"/>
      <c r="BP520" s="96"/>
      <c r="BQ520" s="96"/>
      <c r="BR520" s="96"/>
      <c r="BS520" s="96"/>
      <c r="BT520" s="96"/>
      <c r="BU520" s="96"/>
      <c r="BV520" s="96"/>
      <c r="BW520" s="96"/>
      <c r="BX520" s="96"/>
      <c r="BY520" s="96"/>
      <c r="BZ520" s="96"/>
      <c r="CA520" s="96"/>
      <c r="CB520" s="96"/>
      <c r="CC520" s="96"/>
      <c r="CD520" s="96"/>
      <c r="CE520" s="96"/>
      <c r="CF520" s="96"/>
      <c r="CG520" s="96"/>
      <c r="CH520" s="96"/>
      <c r="CI520" s="96"/>
      <c r="CJ520" s="96"/>
      <c r="CK520" s="96"/>
      <c r="CL520" s="96"/>
      <c r="CM520" s="96"/>
      <c r="CN520" s="96"/>
      <c r="CO520" s="96"/>
      <c r="CP520" s="96"/>
      <c r="CQ520" s="96"/>
      <c r="CR520" s="96"/>
      <c r="CS520" s="96"/>
      <c r="CT520" s="96"/>
      <c r="CU520" s="96"/>
      <c r="CV520" s="96"/>
      <c r="CW520" s="96"/>
      <c r="CX520" s="96"/>
      <c r="CY520" s="96"/>
      <c r="CZ520" s="96"/>
      <c r="DA520" s="96"/>
      <c r="DB520" s="96"/>
      <c r="DC520" s="96"/>
      <c r="DD520" s="96"/>
      <c r="DE520" s="96"/>
      <c r="DF520" s="96"/>
      <c r="DG520" s="96"/>
      <c r="DH520" s="96"/>
      <c r="DI520" s="96"/>
      <c r="DJ520" s="96"/>
      <c r="DK520" s="96"/>
      <c r="DL520" s="96"/>
      <c r="DM520" s="96"/>
      <c r="DN520" s="96"/>
      <c r="DO520" s="96"/>
      <c r="DP520" s="96"/>
      <c r="DQ520" s="96"/>
      <c r="DR520" s="96"/>
      <c r="DS520" s="96"/>
      <c r="DT520" s="96"/>
      <c r="DU520" s="96"/>
      <c r="DV520" s="96"/>
      <c r="DW520" s="96"/>
      <c r="DX520" s="96"/>
      <c r="DY520" s="96"/>
      <c r="DZ520" s="96"/>
      <c r="EA520" s="96"/>
      <c r="EB520" s="96"/>
      <c r="EC520" s="96"/>
      <c r="ED520" s="96"/>
      <c r="EE520" s="96"/>
      <c r="EF520" s="96"/>
      <c r="EG520" s="96"/>
      <c r="EH520" s="96"/>
      <c r="EI520" s="96"/>
      <c r="EJ520" s="96"/>
      <c r="EK520" s="96"/>
      <c r="EL520" s="96"/>
      <c r="EM520" s="96"/>
      <c r="EN520" s="96"/>
      <c r="EO520" s="96"/>
      <c r="EP520" s="96"/>
      <c r="EQ520" s="96"/>
      <c r="ER520" s="96"/>
      <c r="ES520" s="96"/>
      <c r="ET520" s="96"/>
      <c r="EU520" s="96"/>
      <c r="EV520" s="96"/>
      <c r="EW520" s="96"/>
      <c r="EX520" s="96"/>
      <c r="EY520" s="96"/>
      <c r="EZ520" s="96"/>
      <c r="FA520" s="96"/>
      <c r="FB520" s="96"/>
      <c r="FC520" s="96"/>
      <c r="FD520" s="96"/>
      <c r="FE520" s="96"/>
      <c r="FF520" s="96"/>
    </row>
    <row r="521" spans="1:162" x14ac:dyDescent="0.25">
      <c r="A521" s="95"/>
      <c r="B521" s="98"/>
      <c r="C521" s="97"/>
      <c r="D521" s="97"/>
      <c r="E521" s="97"/>
      <c r="F521" s="97"/>
      <c r="G521" s="97"/>
      <c r="H521" s="97"/>
      <c r="I521" s="97"/>
      <c r="J521" s="97"/>
      <c r="K521" s="97"/>
      <c r="L521" s="97"/>
      <c r="M521" s="97"/>
      <c r="N521" s="98"/>
      <c r="O521" s="98"/>
      <c r="P521" s="97"/>
      <c r="Q521" s="97"/>
      <c r="R521" s="98"/>
      <c r="S521" s="97"/>
      <c r="T521" s="98"/>
      <c r="U521" s="98"/>
      <c r="V521" s="98"/>
      <c r="W521" s="160"/>
      <c r="X521" s="95"/>
      <c r="Y521" s="98"/>
      <c r="Z521" s="163"/>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c r="DH521" s="96"/>
      <c r="DI521" s="96"/>
      <c r="DJ521" s="96"/>
      <c r="DK521" s="96"/>
      <c r="DL521" s="96"/>
      <c r="DM521" s="96"/>
      <c r="DN521" s="96"/>
      <c r="DO521" s="96"/>
      <c r="DP521" s="96"/>
      <c r="DQ521" s="96"/>
      <c r="DR521" s="96"/>
      <c r="DS521" s="96"/>
      <c r="DT521" s="96"/>
      <c r="DU521" s="96"/>
      <c r="DV521" s="96"/>
      <c r="DW521" s="96"/>
      <c r="DX521" s="96"/>
      <c r="DY521" s="96"/>
      <c r="DZ521" s="96"/>
      <c r="EA521" s="96"/>
      <c r="EB521" s="96"/>
      <c r="EC521" s="96"/>
      <c r="ED521" s="96"/>
      <c r="EE521" s="96"/>
      <c r="EF521" s="96"/>
      <c r="EG521" s="96"/>
      <c r="EH521" s="96"/>
      <c r="EI521" s="96"/>
      <c r="EJ521" s="96"/>
      <c r="EK521" s="96"/>
      <c r="EL521" s="96"/>
      <c r="EM521" s="96"/>
      <c r="EN521" s="96"/>
      <c r="EO521" s="96"/>
      <c r="EP521" s="96"/>
      <c r="EQ521" s="96"/>
      <c r="ER521" s="96"/>
      <c r="ES521" s="96"/>
      <c r="ET521" s="96"/>
      <c r="EU521" s="96"/>
      <c r="EV521" s="96"/>
      <c r="EW521" s="96"/>
      <c r="EX521" s="96"/>
      <c r="EY521" s="96"/>
      <c r="EZ521" s="96"/>
      <c r="FA521" s="96"/>
      <c r="FB521" s="96"/>
      <c r="FC521" s="96"/>
      <c r="FD521" s="96"/>
      <c r="FE521" s="96"/>
      <c r="FF521" s="96"/>
    </row>
    <row r="522" spans="1:162" x14ac:dyDescent="0.25">
      <c r="A522" s="95"/>
      <c r="B522" s="98"/>
      <c r="C522" s="97"/>
      <c r="D522" s="97"/>
      <c r="E522" s="97"/>
      <c r="F522" s="97"/>
      <c r="G522" s="97"/>
      <c r="H522" s="97"/>
      <c r="I522" s="97"/>
      <c r="J522" s="97"/>
      <c r="K522" s="97"/>
      <c r="L522" s="97"/>
      <c r="M522" s="97"/>
      <c r="N522" s="98"/>
      <c r="O522" s="98"/>
      <c r="P522" s="97"/>
      <c r="Q522" s="97"/>
      <c r="R522" s="98"/>
      <c r="S522" s="97"/>
      <c r="T522" s="98"/>
      <c r="U522" s="98"/>
      <c r="V522" s="98"/>
      <c r="W522" s="160"/>
      <c r="X522" s="95"/>
      <c r="Y522" s="98"/>
      <c r="Z522" s="163"/>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96"/>
      <c r="BC522" s="96"/>
      <c r="BD522" s="96"/>
      <c r="BE522" s="96"/>
      <c r="BF522" s="96"/>
      <c r="BG522" s="96"/>
      <c r="BH522" s="96"/>
      <c r="BI522" s="96"/>
      <c r="BJ522" s="96"/>
      <c r="BK522" s="96"/>
      <c r="BL522" s="96"/>
      <c r="BM522" s="96"/>
      <c r="BN522" s="96"/>
      <c r="BO522" s="96"/>
      <c r="BP522" s="96"/>
      <c r="BQ522" s="96"/>
      <c r="BR522" s="96"/>
      <c r="BS522" s="96"/>
      <c r="BT522" s="96"/>
      <c r="BU522" s="96"/>
      <c r="BV522" s="96"/>
      <c r="BW522" s="96"/>
      <c r="BX522" s="96"/>
      <c r="BY522" s="96"/>
      <c r="BZ522" s="96"/>
      <c r="CA522" s="96"/>
      <c r="CB522" s="96"/>
      <c r="CC522" s="96"/>
      <c r="CD522" s="96"/>
      <c r="CE522" s="96"/>
      <c r="CF522" s="96"/>
      <c r="CG522" s="96"/>
      <c r="CH522" s="96"/>
      <c r="CI522" s="96"/>
      <c r="CJ522" s="96"/>
      <c r="CK522" s="96"/>
      <c r="CL522" s="96"/>
      <c r="CM522" s="96"/>
      <c r="CN522" s="96"/>
      <c r="CO522" s="96"/>
      <c r="CP522" s="96"/>
      <c r="CQ522" s="96"/>
      <c r="CR522" s="96"/>
      <c r="CS522" s="96"/>
      <c r="CT522" s="96"/>
      <c r="CU522" s="96"/>
      <c r="CV522" s="96"/>
      <c r="CW522" s="96"/>
      <c r="CX522" s="96"/>
      <c r="CY522" s="96"/>
      <c r="CZ522" s="96"/>
      <c r="DA522" s="96"/>
      <c r="DB522" s="96"/>
      <c r="DC522" s="96"/>
      <c r="DD522" s="96"/>
      <c r="DE522" s="96"/>
      <c r="DF522" s="96"/>
      <c r="DG522" s="96"/>
      <c r="DH522" s="96"/>
      <c r="DI522" s="96"/>
      <c r="DJ522" s="96"/>
      <c r="DK522" s="96"/>
      <c r="DL522" s="96"/>
      <c r="DM522" s="96"/>
      <c r="DN522" s="96"/>
      <c r="DO522" s="96"/>
      <c r="DP522" s="96"/>
      <c r="DQ522" s="96"/>
      <c r="DR522" s="96"/>
      <c r="DS522" s="96"/>
      <c r="DT522" s="96"/>
      <c r="DU522" s="96"/>
      <c r="DV522" s="96"/>
      <c r="DW522" s="96"/>
      <c r="DX522" s="96"/>
      <c r="DY522" s="96"/>
      <c r="DZ522" s="96"/>
      <c r="EA522" s="96"/>
      <c r="EB522" s="96"/>
      <c r="EC522" s="96"/>
      <c r="ED522" s="96"/>
      <c r="EE522" s="96"/>
      <c r="EF522" s="96"/>
      <c r="EG522" s="96"/>
      <c r="EH522" s="96"/>
      <c r="EI522" s="96"/>
      <c r="EJ522" s="96"/>
      <c r="EK522" s="96"/>
      <c r="EL522" s="96"/>
      <c r="EM522" s="96"/>
      <c r="EN522" s="96"/>
      <c r="EO522" s="96"/>
      <c r="EP522" s="96"/>
      <c r="EQ522" s="96"/>
      <c r="ER522" s="96"/>
      <c r="ES522" s="96"/>
      <c r="ET522" s="96"/>
      <c r="EU522" s="96"/>
      <c r="EV522" s="96"/>
      <c r="EW522" s="96"/>
      <c r="EX522" s="96"/>
      <c r="EY522" s="96"/>
      <c r="EZ522" s="96"/>
      <c r="FA522" s="96"/>
      <c r="FB522" s="96"/>
      <c r="FC522" s="96"/>
      <c r="FD522" s="96"/>
      <c r="FE522" s="96"/>
      <c r="FF522" s="96"/>
    </row>
    <row r="523" spans="1:162" x14ac:dyDescent="0.25">
      <c r="A523" s="95"/>
      <c r="B523" s="98"/>
      <c r="C523" s="97"/>
      <c r="D523" s="97"/>
      <c r="E523" s="97"/>
      <c r="F523" s="97"/>
      <c r="G523" s="97"/>
      <c r="H523" s="97"/>
      <c r="I523" s="97"/>
      <c r="J523" s="97"/>
      <c r="K523" s="97"/>
      <c r="L523" s="97"/>
      <c r="M523" s="97"/>
      <c r="N523" s="98"/>
      <c r="O523" s="98"/>
      <c r="P523" s="97"/>
      <c r="Q523" s="97"/>
      <c r="R523" s="98"/>
      <c r="S523" s="97"/>
      <c r="T523" s="98"/>
      <c r="U523" s="98"/>
      <c r="V523" s="98"/>
      <c r="W523" s="160"/>
      <c r="X523" s="95"/>
      <c r="Y523" s="98"/>
      <c r="Z523" s="163"/>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6"/>
      <c r="BB523" s="96"/>
      <c r="BC523" s="96"/>
      <c r="BD523" s="96"/>
      <c r="BE523" s="96"/>
      <c r="BF523" s="96"/>
      <c r="BG523" s="96"/>
      <c r="BH523" s="96"/>
      <c r="BI523" s="96"/>
      <c r="BJ523" s="96"/>
      <c r="BK523" s="96"/>
      <c r="BL523" s="96"/>
      <c r="BM523" s="96"/>
      <c r="BN523" s="96"/>
      <c r="BO523" s="96"/>
      <c r="BP523" s="96"/>
      <c r="BQ523" s="96"/>
      <c r="BR523" s="96"/>
      <c r="BS523" s="96"/>
      <c r="BT523" s="96"/>
      <c r="BU523" s="96"/>
      <c r="BV523" s="96"/>
      <c r="BW523" s="96"/>
      <c r="BX523" s="96"/>
      <c r="BY523" s="96"/>
      <c r="BZ523" s="96"/>
      <c r="CA523" s="96"/>
      <c r="CB523" s="96"/>
      <c r="CC523" s="96"/>
      <c r="CD523" s="96"/>
      <c r="CE523" s="96"/>
      <c r="CF523" s="96"/>
      <c r="CG523" s="96"/>
      <c r="CH523" s="96"/>
      <c r="CI523" s="96"/>
      <c r="CJ523" s="96"/>
      <c r="CK523" s="96"/>
      <c r="CL523" s="96"/>
      <c r="CM523" s="96"/>
      <c r="CN523" s="96"/>
      <c r="CO523" s="96"/>
      <c r="CP523" s="96"/>
      <c r="CQ523" s="96"/>
      <c r="CR523" s="96"/>
      <c r="CS523" s="96"/>
      <c r="CT523" s="96"/>
      <c r="CU523" s="96"/>
      <c r="CV523" s="96"/>
      <c r="CW523" s="96"/>
      <c r="CX523" s="96"/>
      <c r="CY523" s="96"/>
      <c r="CZ523" s="96"/>
      <c r="DA523" s="96"/>
      <c r="DB523" s="96"/>
      <c r="DC523" s="96"/>
      <c r="DD523" s="96"/>
      <c r="DE523" s="96"/>
      <c r="DF523" s="96"/>
      <c r="DG523" s="96"/>
      <c r="DH523" s="96"/>
      <c r="DI523" s="96"/>
      <c r="DJ523" s="96"/>
      <c r="DK523" s="96"/>
      <c r="DL523" s="96"/>
      <c r="DM523" s="96"/>
      <c r="DN523" s="96"/>
      <c r="DO523" s="96"/>
      <c r="DP523" s="96"/>
      <c r="DQ523" s="96"/>
      <c r="DR523" s="96"/>
      <c r="DS523" s="96"/>
      <c r="DT523" s="96"/>
      <c r="DU523" s="96"/>
      <c r="DV523" s="96"/>
      <c r="DW523" s="96"/>
      <c r="DX523" s="96"/>
      <c r="DY523" s="96"/>
      <c r="DZ523" s="96"/>
      <c r="EA523" s="96"/>
      <c r="EB523" s="96"/>
      <c r="EC523" s="96"/>
      <c r="ED523" s="96"/>
      <c r="EE523" s="96"/>
      <c r="EF523" s="96"/>
      <c r="EG523" s="96"/>
      <c r="EH523" s="96"/>
      <c r="EI523" s="96"/>
      <c r="EJ523" s="96"/>
      <c r="EK523" s="96"/>
      <c r="EL523" s="96"/>
      <c r="EM523" s="96"/>
      <c r="EN523" s="96"/>
      <c r="EO523" s="96"/>
      <c r="EP523" s="96"/>
      <c r="EQ523" s="96"/>
      <c r="ER523" s="96"/>
      <c r="ES523" s="96"/>
      <c r="ET523" s="96"/>
      <c r="EU523" s="96"/>
      <c r="EV523" s="96"/>
      <c r="EW523" s="96"/>
      <c r="EX523" s="96"/>
      <c r="EY523" s="96"/>
      <c r="EZ523" s="96"/>
      <c r="FA523" s="96"/>
      <c r="FB523" s="96"/>
      <c r="FC523" s="96"/>
      <c r="FD523" s="96"/>
      <c r="FE523" s="96"/>
      <c r="FF523" s="96"/>
    </row>
    <row r="524" spans="1:162" x14ac:dyDescent="0.25">
      <c r="A524" s="95"/>
      <c r="B524" s="98"/>
      <c r="C524" s="97"/>
      <c r="D524" s="97"/>
      <c r="E524" s="97"/>
      <c r="F524" s="97"/>
      <c r="G524" s="97"/>
      <c r="H524" s="97"/>
      <c r="I524" s="97"/>
      <c r="J524" s="97"/>
      <c r="K524" s="97"/>
      <c r="L524" s="97"/>
      <c r="M524" s="97"/>
      <c r="N524" s="98"/>
      <c r="O524" s="98"/>
      <c r="P524" s="97"/>
      <c r="Q524" s="97"/>
      <c r="R524" s="98"/>
      <c r="S524" s="97"/>
      <c r="T524" s="98"/>
      <c r="U524" s="98"/>
      <c r="V524" s="98"/>
      <c r="W524" s="160"/>
      <c r="X524" s="95"/>
      <c r="Y524" s="98"/>
      <c r="Z524" s="163"/>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6"/>
      <c r="BB524" s="96"/>
      <c r="BC524" s="96"/>
      <c r="BD524" s="96"/>
      <c r="BE524" s="96"/>
      <c r="BF524" s="96"/>
      <c r="BG524" s="96"/>
      <c r="BH524" s="96"/>
      <c r="BI524" s="96"/>
      <c r="BJ524" s="96"/>
      <c r="BK524" s="96"/>
      <c r="BL524" s="96"/>
      <c r="BM524" s="96"/>
      <c r="BN524" s="96"/>
      <c r="BO524" s="96"/>
      <c r="BP524" s="96"/>
      <c r="BQ524" s="96"/>
      <c r="BR524" s="96"/>
      <c r="BS524" s="96"/>
      <c r="BT524" s="96"/>
      <c r="BU524" s="96"/>
      <c r="BV524" s="96"/>
      <c r="BW524" s="96"/>
      <c r="BX524" s="96"/>
      <c r="BY524" s="96"/>
      <c r="BZ524" s="96"/>
      <c r="CA524" s="96"/>
      <c r="CB524" s="96"/>
      <c r="CC524" s="96"/>
      <c r="CD524" s="96"/>
      <c r="CE524" s="96"/>
      <c r="CF524" s="96"/>
      <c r="CG524" s="96"/>
      <c r="CH524" s="96"/>
      <c r="CI524" s="96"/>
      <c r="CJ524" s="96"/>
      <c r="CK524" s="96"/>
      <c r="CL524" s="96"/>
      <c r="CM524" s="96"/>
      <c r="CN524" s="96"/>
      <c r="CO524" s="96"/>
      <c r="CP524" s="96"/>
      <c r="CQ524" s="96"/>
      <c r="CR524" s="96"/>
      <c r="CS524" s="96"/>
      <c r="CT524" s="96"/>
      <c r="CU524" s="96"/>
      <c r="CV524" s="96"/>
      <c r="CW524" s="96"/>
      <c r="CX524" s="96"/>
      <c r="CY524" s="96"/>
      <c r="CZ524" s="96"/>
      <c r="DA524" s="96"/>
      <c r="DB524" s="96"/>
      <c r="DC524" s="96"/>
      <c r="DD524" s="96"/>
      <c r="DE524" s="96"/>
      <c r="DF524" s="96"/>
      <c r="DG524" s="96"/>
      <c r="DH524" s="96"/>
      <c r="DI524" s="96"/>
      <c r="DJ524" s="96"/>
      <c r="DK524" s="96"/>
      <c r="DL524" s="96"/>
      <c r="DM524" s="96"/>
      <c r="DN524" s="96"/>
      <c r="DO524" s="96"/>
      <c r="DP524" s="96"/>
      <c r="DQ524" s="96"/>
      <c r="DR524" s="96"/>
      <c r="DS524" s="96"/>
      <c r="DT524" s="96"/>
      <c r="DU524" s="96"/>
      <c r="DV524" s="96"/>
      <c r="DW524" s="96"/>
      <c r="DX524" s="96"/>
      <c r="DY524" s="96"/>
      <c r="DZ524" s="96"/>
      <c r="EA524" s="96"/>
      <c r="EB524" s="96"/>
      <c r="EC524" s="96"/>
      <c r="ED524" s="96"/>
      <c r="EE524" s="96"/>
      <c r="EF524" s="96"/>
      <c r="EG524" s="96"/>
      <c r="EH524" s="96"/>
      <c r="EI524" s="96"/>
      <c r="EJ524" s="96"/>
      <c r="EK524" s="96"/>
      <c r="EL524" s="96"/>
      <c r="EM524" s="96"/>
      <c r="EN524" s="96"/>
      <c r="EO524" s="96"/>
      <c r="EP524" s="96"/>
      <c r="EQ524" s="96"/>
      <c r="ER524" s="96"/>
      <c r="ES524" s="96"/>
      <c r="ET524" s="96"/>
      <c r="EU524" s="96"/>
      <c r="EV524" s="96"/>
      <c r="EW524" s="96"/>
      <c r="EX524" s="96"/>
      <c r="EY524" s="96"/>
      <c r="EZ524" s="96"/>
      <c r="FA524" s="96"/>
      <c r="FB524" s="96"/>
      <c r="FC524" s="96"/>
      <c r="FD524" s="96"/>
      <c r="FE524" s="96"/>
      <c r="FF524" s="96"/>
    </row>
    <row r="525" spans="1:162" x14ac:dyDescent="0.25">
      <c r="A525" s="95"/>
      <c r="B525" s="98"/>
      <c r="C525" s="97"/>
      <c r="D525" s="97"/>
      <c r="E525" s="97"/>
      <c r="F525" s="97"/>
      <c r="G525" s="97"/>
      <c r="H525" s="97"/>
      <c r="I525" s="97"/>
      <c r="J525" s="97"/>
      <c r="K525" s="97"/>
      <c r="L525" s="97"/>
      <c r="M525" s="97"/>
      <c r="N525" s="98"/>
      <c r="O525" s="98"/>
      <c r="P525" s="97"/>
      <c r="Q525" s="97"/>
      <c r="R525" s="98"/>
      <c r="S525" s="97"/>
      <c r="T525" s="98"/>
      <c r="U525" s="98"/>
      <c r="V525" s="98"/>
      <c r="W525" s="160"/>
      <c r="X525" s="95"/>
      <c r="Y525" s="98"/>
      <c r="Z525" s="163"/>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96"/>
      <c r="BC525" s="96"/>
      <c r="BD525" s="96"/>
      <c r="BE525" s="96"/>
      <c r="BF525" s="96"/>
      <c r="BG525" s="96"/>
      <c r="BH525" s="96"/>
      <c r="BI525" s="96"/>
      <c r="BJ525" s="96"/>
      <c r="BK525" s="96"/>
      <c r="BL525" s="96"/>
      <c r="BM525" s="96"/>
      <c r="BN525" s="96"/>
      <c r="BO525" s="96"/>
      <c r="BP525" s="96"/>
      <c r="BQ525" s="96"/>
      <c r="BR525" s="96"/>
      <c r="BS525" s="96"/>
      <c r="BT525" s="96"/>
      <c r="BU525" s="96"/>
      <c r="BV525" s="96"/>
      <c r="BW525" s="96"/>
      <c r="BX525" s="96"/>
      <c r="BY525" s="96"/>
      <c r="BZ525" s="96"/>
      <c r="CA525" s="96"/>
      <c r="CB525" s="96"/>
      <c r="CC525" s="96"/>
      <c r="CD525" s="96"/>
      <c r="CE525" s="96"/>
      <c r="CF525" s="96"/>
      <c r="CG525" s="96"/>
      <c r="CH525" s="96"/>
      <c r="CI525" s="96"/>
      <c r="CJ525" s="96"/>
      <c r="CK525" s="96"/>
      <c r="CL525" s="96"/>
      <c r="CM525" s="96"/>
      <c r="CN525" s="96"/>
      <c r="CO525" s="96"/>
      <c r="CP525" s="96"/>
      <c r="CQ525" s="96"/>
      <c r="CR525" s="96"/>
      <c r="CS525" s="96"/>
      <c r="CT525" s="96"/>
      <c r="CU525" s="96"/>
      <c r="CV525" s="96"/>
      <c r="CW525" s="96"/>
      <c r="CX525" s="96"/>
      <c r="CY525" s="96"/>
      <c r="CZ525" s="96"/>
      <c r="DA525" s="96"/>
      <c r="DB525" s="96"/>
      <c r="DC525" s="96"/>
      <c r="DD525" s="96"/>
      <c r="DE525" s="96"/>
      <c r="DF525" s="96"/>
      <c r="DG525" s="96"/>
      <c r="DH525" s="96"/>
      <c r="DI525" s="96"/>
      <c r="DJ525" s="96"/>
      <c r="DK525" s="96"/>
      <c r="DL525" s="96"/>
      <c r="DM525" s="96"/>
      <c r="DN525" s="96"/>
      <c r="DO525" s="96"/>
      <c r="DP525" s="96"/>
      <c r="DQ525" s="96"/>
      <c r="DR525" s="96"/>
      <c r="DS525" s="96"/>
      <c r="DT525" s="96"/>
      <c r="DU525" s="96"/>
      <c r="DV525" s="96"/>
      <c r="DW525" s="96"/>
      <c r="DX525" s="96"/>
      <c r="DY525" s="96"/>
      <c r="DZ525" s="96"/>
      <c r="EA525" s="96"/>
      <c r="EB525" s="96"/>
      <c r="EC525" s="96"/>
      <c r="ED525" s="96"/>
      <c r="EE525" s="96"/>
      <c r="EF525" s="96"/>
      <c r="EG525" s="96"/>
      <c r="EH525" s="96"/>
      <c r="EI525" s="96"/>
      <c r="EJ525" s="96"/>
      <c r="EK525" s="96"/>
      <c r="EL525" s="96"/>
      <c r="EM525" s="96"/>
      <c r="EN525" s="96"/>
      <c r="EO525" s="96"/>
      <c r="EP525" s="96"/>
      <c r="EQ525" s="96"/>
      <c r="ER525" s="96"/>
      <c r="ES525" s="96"/>
      <c r="ET525" s="96"/>
      <c r="EU525" s="96"/>
      <c r="EV525" s="96"/>
      <c r="EW525" s="96"/>
      <c r="EX525" s="96"/>
      <c r="EY525" s="96"/>
      <c r="EZ525" s="96"/>
      <c r="FA525" s="96"/>
      <c r="FB525" s="96"/>
      <c r="FC525" s="96"/>
      <c r="FD525" s="96"/>
      <c r="FE525" s="96"/>
      <c r="FF525" s="96"/>
    </row>
    <row r="526" spans="1:162" x14ac:dyDescent="0.25">
      <c r="A526" s="95"/>
      <c r="B526" s="98"/>
      <c r="C526" s="97"/>
      <c r="D526" s="97"/>
      <c r="E526" s="97"/>
      <c r="F526" s="97"/>
      <c r="G526" s="97"/>
      <c r="H526" s="97"/>
      <c r="I526" s="97"/>
      <c r="J526" s="97"/>
      <c r="K526" s="97"/>
      <c r="L526" s="97"/>
      <c r="M526" s="97"/>
      <c r="N526" s="98"/>
      <c r="O526" s="98"/>
      <c r="P526" s="97"/>
      <c r="Q526" s="97"/>
      <c r="R526" s="98"/>
      <c r="S526" s="97"/>
      <c r="T526" s="98"/>
      <c r="U526" s="98"/>
      <c r="V526" s="98"/>
      <c r="W526" s="160"/>
      <c r="X526" s="95"/>
      <c r="Y526" s="98"/>
      <c r="Z526" s="163"/>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c r="BM526" s="96"/>
      <c r="BN526" s="96"/>
      <c r="BO526" s="96"/>
      <c r="BP526" s="96"/>
      <c r="BQ526" s="96"/>
      <c r="BR526" s="96"/>
      <c r="BS526" s="96"/>
      <c r="BT526" s="96"/>
      <c r="BU526" s="96"/>
      <c r="BV526" s="96"/>
      <c r="BW526" s="96"/>
      <c r="BX526" s="96"/>
      <c r="BY526" s="96"/>
      <c r="BZ526" s="96"/>
      <c r="CA526" s="96"/>
      <c r="CB526" s="96"/>
      <c r="CC526" s="96"/>
      <c r="CD526" s="96"/>
      <c r="CE526" s="96"/>
      <c r="CF526" s="96"/>
      <c r="CG526" s="96"/>
      <c r="CH526" s="96"/>
      <c r="CI526" s="96"/>
      <c r="CJ526" s="96"/>
      <c r="CK526" s="96"/>
      <c r="CL526" s="96"/>
      <c r="CM526" s="96"/>
      <c r="CN526" s="96"/>
      <c r="CO526" s="96"/>
      <c r="CP526" s="96"/>
      <c r="CQ526" s="96"/>
      <c r="CR526" s="96"/>
      <c r="CS526" s="96"/>
      <c r="CT526" s="96"/>
      <c r="CU526" s="96"/>
      <c r="CV526" s="96"/>
      <c r="CW526" s="96"/>
      <c r="CX526" s="96"/>
      <c r="CY526" s="96"/>
      <c r="CZ526" s="96"/>
      <c r="DA526" s="96"/>
      <c r="DB526" s="96"/>
      <c r="DC526" s="96"/>
      <c r="DD526" s="96"/>
      <c r="DE526" s="96"/>
      <c r="DF526" s="96"/>
      <c r="DG526" s="96"/>
      <c r="DH526" s="96"/>
      <c r="DI526" s="96"/>
      <c r="DJ526" s="96"/>
      <c r="DK526" s="96"/>
      <c r="DL526" s="96"/>
      <c r="DM526" s="96"/>
      <c r="DN526" s="96"/>
      <c r="DO526" s="96"/>
      <c r="DP526" s="96"/>
      <c r="DQ526" s="96"/>
      <c r="DR526" s="96"/>
      <c r="DS526" s="96"/>
      <c r="DT526" s="96"/>
      <c r="DU526" s="96"/>
      <c r="DV526" s="96"/>
      <c r="DW526" s="96"/>
      <c r="DX526" s="96"/>
      <c r="DY526" s="96"/>
      <c r="DZ526" s="96"/>
      <c r="EA526" s="96"/>
      <c r="EB526" s="96"/>
      <c r="EC526" s="96"/>
      <c r="ED526" s="96"/>
      <c r="EE526" s="96"/>
      <c r="EF526" s="96"/>
      <c r="EG526" s="96"/>
      <c r="EH526" s="96"/>
      <c r="EI526" s="96"/>
      <c r="EJ526" s="96"/>
      <c r="EK526" s="96"/>
      <c r="EL526" s="96"/>
      <c r="EM526" s="96"/>
      <c r="EN526" s="96"/>
      <c r="EO526" s="96"/>
      <c r="EP526" s="96"/>
      <c r="EQ526" s="96"/>
      <c r="ER526" s="96"/>
      <c r="ES526" s="96"/>
      <c r="ET526" s="96"/>
      <c r="EU526" s="96"/>
      <c r="EV526" s="96"/>
      <c r="EW526" s="96"/>
      <c r="EX526" s="96"/>
      <c r="EY526" s="96"/>
      <c r="EZ526" s="96"/>
      <c r="FA526" s="96"/>
      <c r="FB526" s="96"/>
      <c r="FC526" s="96"/>
      <c r="FD526" s="96"/>
      <c r="FE526" s="96"/>
      <c r="FF526" s="96"/>
    </row>
    <row r="527" spans="1:162" x14ac:dyDescent="0.25">
      <c r="A527" s="95"/>
      <c r="B527" s="98"/>
      <c r="C527" s="97"/>
      <c r="D527" s="97"/>
      <c r="E527" s="97"/>
      <c r="F527" s="97"/>
      <c r="G527" s="97"/>
      <c r="H527" s="97"/>
      <c r="I527" s="97"/>
      <c r="J527" s="97"/>
      <c r="K527" s="97"/>
      <c r="L527" s="97"/>
      <c r="M527" s="97"/>
      <c r="N527" s="98"/>
      <c r="O527" s="98"/>
      <c r="P527" s="97"/>
      <c r="Q527" s="97"/>
      <c r="R527" s="98"/>
      <c r="S527" s="97"/>
      <c r="T527" s="98"/>
      <c r="U527" s="98"/>
      <c r="V527" s="98"/>
      <c r="W527" s="160"/>
      <c r="X527" s="95"/>
      <c r="Y527" s="98"/>
      <c r="Z527" s="163"/>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6"/>
      <c r="BM527" s="96"/>
      <c r="BN527" s="96"/>
      <c r="BO527" s="96"/>
      <c r="BP527" s="96"/>
      <c r="BQ527" s="96"/>
      <c r="BR527" s="96"/>
      <c r="BS527" s="96"/>
      <c r="BT527" s="96"/>
      <c r="BU527" s="96"/>
      <c r="BV527" s="96"/>
      <c r="BW527" s="96"/>
      <c r="BX527" s="96"/>
      <c r="BY527" s="96"/>
      <c r="BZ527" s="96"/>
      <c r="CA527" s="96"/>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c r="DD527" s="96"/>
      <c r="DE527" s="96"/>
      <c r="DF527" s="96"/>
      <c r="DG527" s="96"/>
      <c r="DH527" s="96"/>
      <c r="DI527" s="96"/>
      <c r="DJ527" s="96"/>
      <c r="DK527" s="96"/>
      <c r="DL527" s="96"/>
      <c r="DM527" s="96"/>
      <c r="DN527" s="96"/>
      <c r="DO527" s="96"/>
      <c r="DP527" s="96"/>
      <c r="DQ527" s="96"/>
      <c r="DR527" s="96"/>
      <c r="DS527" s="96"/>
      <c r="DT527" s="96"/>
      <c r="DU527" s="96"/>
      <c r="DV527" s="96"/>
      <c r="DW527" s="96"/>
      <c r="DX527" s="96"/>
      <c r="DY527" s="96"/>
      <c r="DZ527" s="96"/>
      <c r="EA527" s="96"/>
      <c r="EB527" s="96"/>
      <c r="EC527" s="96"/>
      <c r="ED527" s="96"/>
      <c r="EE527" s="96"/>
      <c r="EF527" s="96"/>
      <c r="EG527" s="96"/>
      <c r="EH527" s="96"/>
      <c r="EI527" s="96"/>
      <c r="EJ527" s="96"/>
      <c r="EK527" s="96"/>
      <c r="EL527" s="96"/>
      <c r="EM527" s="96"/>
      <c r="EN527" s="96"/>
      <c r="EO527" s="96"/>
      <c r="EP527" s="96"/>
      <c r="EQ527" s="96"/>
      <c r="ER527" s="96"/>
      <c r="ES527" s="96"/>
      <c r="ET527" s="96"/>
      <c r="EU527" s="96"/>
      <c r="EV527" s="96"/>
      <c r="EW527" s="96"/>
      <c r="EX527" s="96"/>
      <c r="EY527" s="96"/>
      <c r="EZ527" s="96"/>
      <c r="FA527" s="96"/>
      <c r="FB527" s="96"/>
      <c r="FC527" s="96"/>
      <c r="FD527" s="96"/>
      <c r="FE527" s="96"/>
      <c r="FF527" s="96"/>
    </row>
  </sheetData>
  <customSheetViews>
    <customSheetView guid="{77D9829E-3949-463A-8E61-822B078D6413}" scale="115">
      <pane ySplit="3" topLeftCell="A47" activePane="bottomLeft" state="frozen"/>
      <selection pane="bottomLeft" activeCell="P53" sqref="P53"/>
      <pageMargins left="0.7" right="0.7" top="0.75" bottom="0.75" header="0.3" footer="0.3"/>
      <pageSetup orientation="portrait" verticalDpi="0" r:id="rId1"/>
    </customSheetView>
    <customSheetView guid="{07939AA8-9339-4CE5-BDA9-4DEA83CE1768}" scale="90">
      <pane ySplit="3" topLeftCell="A21" activePane="bottomLeft" state="frozen"/>
      <selection pane="bottomLeft" activeCell="A29" sqref="A29:XFD46"/>
      <pageMargins left="0.7" right="0.7" top="0.75" bottom="0.75" header="0.3" footer="0.3"/>
      <pageSetup orientation="portrait" verticalDpi="0" r:id="rId2"/>
    </customSheetView>
  </customSheetViews>
  <mergeCells count="13">
    <mergeCell ref="A4:X4"/>
    <mergeCell ref="A40:X40"/>
    <mergeCell ref="A49:X49"/>
    <mergeCell ref="A1:X1"/>
    <mergeCell ref="X2:X3"/>
    <mergeCell ref="P2:P3"/>
    <mergeCell ref="Q2:Q3"/>
    <mergeCell ref="R2:W2"/>
    <mergeCell ref="A2:A3"/>
    <mergeCell ref="B2:B3"/>
    <mergeCell ref="C2:M2"/>
    <mergeCell ref="N2:N3"/>
    <mergeCell ref="O2:O3"/>
  </mergeCells>
  <pageMargins left="0.7" right="0.7" top="0.75" bottom="0.75" header="0.3" footer="0.3"/>
  <pageSetup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pane ySplit="3" topLeftCell="A10" activePane="bottomLeft" state="frozen"/>
      <selection activeCell="J33" sqref="J33"/>
      <selection pane="bottomLeft" activeCell="F3" sqref="A3:XFD3"/>
    </sheetView>
  </sheetViews>
  <sheetFormatPr defaultRowHeight="15" x14ac:dyDescent="0.25"/>
  <cols>
    <col min="1" max="1" width="14.42578125" style="59" customWidth="1"/>
    <col min="2" max="2" width="51.7109375" style="11" customWidth="1"/>
    <col min="3" max="4" width="8.7109375" style="11"/>
    <col min="5" max="5" width="8.7109375" style="59"/>
    <col min="6" max="6" width="8.7109375" style="11"/>
    <col min="7" max="7" width="7.28515625" style="59" customWidth="1"/>
    <col min="8" max="9" width="8.7109375" style="11"/>
    <col min="10" max="10" width="8.7109375" style="38"/>
    <col min="11" max="11" width="12.5703125" style="59" customWidth="1"/>
    <col min="12" max="12" width="0" style="38" hidden="1" customWidth="1"/>
    <col min="13" max="13" width="26.28515625" style="38" hidden="1" customWidth="1"/>
    <col min="14" max="14" width="5.28515625" customWidth="1"/>
    <col min="15" max="15" width="0.140625" customWidth="1"/>
    <col min="16" max="16" width="5.42578125" customWidth="1"/>
    <col min="18" max="18" width="9.140625" customWidth="1"/>
    <col min="19" max="19" width="14.42578125" customWidth="1"/>
  </cols>
  <sheetData>
    <row r="1" spans="1:14" ht="15.75" x14ac:dyDescent="0.25">
      <c r="A1" s="69" t="s">
        <v>164</v>
      </c>
      <c r="K1" s="69"/>
    </row>
    <row r="2" spans="1:14" ht="15.75" customHeight="1" x14ac:dyDescent="0.25">
      <c r="A2" s="309" t="s">
        <v>1495</v>
      </c>
      <c r="B2" s="310" t="s">
        <v>0</v>
      </c>
      <c r="C2" s="312" t="s">
        <v>1606</v>
      </c>
      <c r="D2" s="312" t="s">
        <v>1607</v>
      </c>
      <c r="E2" s="312" t="s">
        <v>1608</v>
      </c>
      <c r="F2" s="320" t="s">
        <v>4</v>
      </c>
      <c r="G2" s="321"/>
      <c r="H2" s="321"/>
      <c r="I2" s="321"/>
      <c r="J2" s="322"/>
      <c r="K2" s="312" t="s">
        <v>1475</v>
      </c>
      <c r="L2" s="90"/>
      <c r="M2" s="90"/>
    </row>
    <row r="3" spans="1:14" ht="66.75" customHeight="1" x14ac:dyDescent="0.25">
      <c r="A3" s="309"/>
      <c r="B3" s="310"/>
      <c r="C3" s="313"/>
      <c r="D3" s="313"/>
      <c r="E3" s="313"/>
      <c r="F3" s="255" t="s">
        <v>5</v>
      </c>
      <c r="G3" s="254" t="s">
        <v>6</v>
      </c>
      <c r="H3" s="255" t="s">
        <v>7</v>
      </c>
      <c r="I3" s="255" t="s">
        <v>8</v>
      </c>
      <c r="J3" s="257" t="s">
        <v>162</v>
      </c>
      <c r="K3" s="313"/>
      <c r="L3" s="87" t="s">
        <v>160</v>
      </c>
      <c r="M3" s="87" t="s">
        <v>159</v>
      </c>
    </row>
    <row r="4" spans="1:14" x14ac:dyDescent="0.25">
      <c r="A4" s="303" t="s">
        <v>1496</v>
      </c>
      <c r="B4" s="304"/>
      <c r="C4" s="304"/>
      <c r="D4" s="304"/>
      <c r="E4" s="304"/>
      <c r="F4" s="304"/>
      <c r="G4" s="304"/>
      <c r="H4" s="304"/>
      <c r="I4" s="304"/>
      <c r="J4" s="304"/>
      <c r="K4" s="305"/>
      <c r="L4" s="57"/>
      <c r="M4" s="72" t="s">
        <v>390</v>
      </c>
    </row>
    <row r="5" spans="1:14" ht="24.6" customHeight="1" x14ac:dyDescent="0.25">
      <c r="A5" s="23" t="str">
        <f>"C" &amp; (ROW(A1)-1)</f>
        <v>C0</v>
      </c>
      <c r="B5" s="8" t="s">
        <v>1595</v>
      </c>
      <c r="C5" s="47" t="s">
        <v>68</v>
      </c>
      <c r="D5" s="47" t="s">
        <v>69</v>
      </c>
      <c r="E5" s="47">
        <v>3</v>
      </c>
      <c r="F5" s="13" t="s">
        <v>70</v>
      </c>
      <c r="G5" s="47">
        <v>1</v>
      </c>
      <c r="H5" s="13" t="s">
        <v>71</v>
      </c>
      <c r="I5" s="13" t="s">
        <v>72</v>
      </c>
      <c r="J5" s="62"/>
      <c r="K5" s="47" t="s">
        <v>69</v>
      </c>
      <c r="L5" s="62"/>
      <c r="M5" s="62" t="s">
        <v>172</v>
      </c>
    </row>
    <row r="6" spans="1:14" ht="24.6" customHeight="1" x14ac:dyDescent="0.25">
      <c r="A6" s="23" t="str">
        <f t="shared" ref="A6:A8" si="0">"C" &amp; (ROW(A2)-1)</f>
        <v>C1</v>
      </c>
      <c r="B6" s="8" t="s">
        <v>1596</v>
      </c>
      <c r="C6" s="47" t="s">
        <v>68</v>
      </c>
      <c r="D6" s="47" t="s">
        <v>69</v>
      </c>
      <c r="E6" s="47">
        <v>3</v>
      </c>
      <c r="F6" s="13" t="s">
        <v>70</v>
      </c>
      <c r="G6" s="47">
        <v>1</v>
      </c>
      <c r="H6" s="13" t="s">
        <v>73</v>
      </c>
      <c r="I6" s="13" t="s">
        <v>72</v>
      </c>
      <c r="J6" s="62"/>
      <c r="K6" s="47" t="s">
        <v>69</v>
      </c>
      <c r="L6" s="62"/>
      <c r="M6" s="62" t="s">
        <v>172</v>
      </c>
    </row>
    <row r="7" spans="1:14" ht="24.6" customHeight="1" x14ac:dyDescent="0.25">
      <c r="A7" s="23" t="str">
        <f t="shared" si="0"/>
        <v>C2</v>
      </c>
      <c r="B7" s="8" t="s">
        <v>1597</v>
      </c>
      <c r="C7" s="47" t="s">
        <v>68</v>
      </c>
      <c r="D7" s="47" t="s">
        <v>69</v>
      </c>
      <c r="E7" s="47">
        <v>3</v>
      </c>
      <c r="F7" s="13" t="s">
        <v>70</v>
      </c>
      <c r="G7" s="47">
        <v>1</v>
      </c>
      <c r="H7" s="13" t="s">
        <v>74</v>
      </c>
      <c r="I7" s="13" t="s">
        <v>72</v>
      </c>
      <c r="J7" s="62"/>
      <c r="K7" s="47" t="s">
        <v>69</v>
      </c>
      <c r="L7" s="62"/>
      <c r="M7" s="62" t="s">
        <v>172</v>
      </c>
    </row>
    <row r="8" spans="1:14" ht="24.6" customHeight="1" x14ac:dyDescent="0.25">
      <c r="A8" s="23" t="str">
        <f t="shared" si="0"/>
        <v>C3</v>
      </c>
      <c r="B8" s="8" t="s">
        <v>1598</v>
      </c>
      <c r="C8" s="47" t="s">
        <v>68</v>
      </c>
      <c r="D8" s="47" t="s">
        <v>69</v>
      </c>
      <c r="E8" s="47">
        <v>3</v>
      </c>
      <c r="F8" s="13" t="s">
        <v>70</v>
      </c>
      <c r="G8" s="47">
        <v>1</v>
      </c>
      <c r="H8" s="13" t="s">
        <v>75</v>
      </c>
      <c r="I8" s="13" t="s">
        <v>72</v>
      </c>
      <c r="J8" s="62"/>
      <c r="K8" s="47" t="s">
        <v>69</v>
      </c>
      <c r="L8" s="62"/>
      <c r="M8" s="62" t="s">
        <v>172</v>
      </c>
    </row>
    <row r="9" spans="1:14" s="289" customFormat="1" ht="24.6" customHeight="1" x14ac:dyDescent="0.25">
      <c r="A9" s="290" t="s">
        <v>1200</v>
      </c>
      <c r="B9" s="291" t="s">
        <v>1594</v>
      </c>
      <c r="C9" s="292"/>
      <c r="D9" s="292"/>
      <c r="E9" s="292"/>
      <c r="F9" s="158"/>
      <c r="G9" s="292"/>
      <c r="H9" s="158"/>
      <c r="I9" s="158"/>
      <c r="J9" s="293"/>
      <c r="K9" s="292"/>
      <c r="L9" s="293"/>
      <c r="M9" s="293"/>
    </row>
    <row r="10" spans="1:14" ht="24.6" customHeight="1" x14ac:dyDescent="0.25">
      <c r="A10" s="23" t="s">
        <v>1756</v>
      </c>
      <c r="B10" s="8" t="s">
        <v>1599</v>
      </c>
      <c r="C10" s="47" t="s">
        <v>68</v>
      </c>
      <c r="D10" s="47" t="s">
        <v>69</v>
      </c>
      <c r="E10" s="47">
        <v>3</v>
      </c>
      <c r="F10" s="13" t="s">
        <v>70</v>
      </c>
      <c r="G10" s="47">
        <v>1</v>
      </c>
      <c r="H10" s="13" t="s">
        <v>71</v>
      </c>
      <c r="I10" s="13" t="s">
        <v>72</v>
      </c>
      <c r="J10" s="62"/>
      <c r="K10" s="47" t="s">
        <v>69</v>
      </c>
      <c r="L10" s="62"/>
      <c r="M10" s="62" t="s">
        <v>172</v>
      </c>
      <c r="N10" t="s">
        <v>1907</v>
      </c>
    </row>
    <row r="11" spans="1:14" ht="24.6" customHeight="1" x14ac:dyDescent="0.25">
      <c r="A11" s="23" t="str">
        <f>"ductr(e-1)+" &amp; (ROW(A2) -1)</f>
        <v>ductr(e-1)+1</v>
      </c>
      <c r="B11" s="8" t="s">
        <v>1600</v>
      </c>
      <c r="C11" s="47" t="s">
        <v>68</v>
      </c>
      <c r="D11" s="47" t="s">
        <v>69</v>
      </c>
      <c r="E11" s="47">
        <v>3</v>
      </c>
      <c r="F11" s="13" t="s">
        <v>70</v>
      </c>
      <c r="G11" s="47">
        <v>1</v>
      </c>
      <c r="H11" s="13" t="s">
        <v>73</v>
      </c>
      <c r="I11" s="13" t="s">
        <v>72</v>
      </c>
      <c r="J11" s="62"/>
      <c r="K11" s="47" t="s">
        <v>69</v>
      </c>
      <c r="L11" s="62"/>
      <c r="M11" s="62" t="s">
        <v>172</v>
      </c>
      <c r="N11" t="s">
        <v>1907</v>
      </c>
    </row>
    <row r="12" spans="1:14" ht="24.6" customHeight="1" x14ac:dyDescent="0.25">
      <c r="A12" s="23" t="str">
        <f>"ductr(e-1)+" &amp; (ROW(A3) -1)</f>
        <v>ductr(e-1)+2</v>
      </c>
      <c r="B12" s="8" t="s">
        <v>1601</v>
      </c>
      <c r="C12" s="47" t="s">
        <v>68</v>
      </c>
      <c r="D12" s="47" t="s">
        <v>69</v>
      </c>
      <c r="E12" s="47">
        <v>3</v>
      </c>
      <c r="F12" s="13" t="s">
        <v>70</v>
      </c>
      <c r="G12" s="47">
        <v>1</v>
      </c>
      <c r="H12" s="13" t="s">
        <v>74</v>
      </c>
      <c r="I12" s="13" t="s">
        <v>72</v>
      </c>
      <c r="J12" s="62"/>
      <c r="K12" s="47" t="s">
        <v>69</v>
      </c>
      <c r="L12" s="62"/>
      <c r="M12" s="62" t="s">
        <v>172</v>
      </c>
    </row>
    <row r="13" spans="1:14" ht="24.6" customHeight="1" x14ac:dyDescent="0.25">
      <c r="A13" s="23" t="str">
        <f>"ductr(e-1)+" &amp; (ROW(A4) -1)</f>
        <v>ductr(e-1)+3</v>
      </c>
      <c r="B13" s="8" t="s">
        <v>1602</v>
      </c>
      <c r="C13" s="47" t="s">
        <v>68</v>
      </c>
      <c r="D13" s="47" t="s">
        <v>69</v>
      </c>
      <c r="E13" s="47">
        <v>3</v>
      </c>
      <c r="F13" s="13" t="s">
        <v>70</v>
      </c>
      <c r="G13" s="47">
        <v>1</v>
      </c>
      <c r="H13" s="13" t="s">
        <v>75</v>
      </c>
      <c r="I13" s="13" t="s">
        <v>72</v>
      </c>
      <c r="J13" s="62"/>
      <c r="K13" s="47" t="s">
        <v>69</v>
      </c>
      <c r="L13" s="62"/>
      <c r="M13" s="62" t="s">
        <v>172</v>
      </c>
    </row>
    <row r="14" spans="1:14" x14ac:dyDescent="0.25">
      <c r="A14" s="299" t="s">
        <v>1604</v>
      </c>
      <c r="B14" s="300"/>
      <c r="C14" s="300"/>
      <c r="D14" s="300"/>
      <c r="E14" s="300"/>
      <c r="F14" s="300"/>
      <c r="G14" s="300"/>
      <c r="H14" s="300"/>
      <c r="I14" s="300"/>
      <c r="J14" s="300"/>
      <c r="K14" s="301"/>
      <c r="L14" s="78"/>
      <c r="M14" s="78"/>
    </row>
    <row r="20" spans="6:10" x14ac:dyDescent="0.25">
      <c r="F20" s="11" t="s">
        <v>1907</v>
      </c>
    </row>
    <row r="32" spans="6:10" x14ac:dyDescent="0.25">
      <c r="J32" s="38" t="s">
        <v>1907</v>
      </c>
    </row>
    <row r="33" spans="10:10" x14ac:dyDescent="0.25">
      <c r="J33" s="38" t="s">
        <v>1907</v>
      </c>
    </row>
  </sheetData>
  <customSheetViews>
    <customSheetView guid="{77D9829E-3949-463A-8E61-822B078D6413}">
      <selection activeCell="C12" sqref="C12"/>
      <pageMargins left="0.7" right="0.7" top="0.75" bottom="0.75" header="0.3" footer="0.3"/>
      <pageSetup orientation="portrait" verticalDpi="0" r:id="rId1"/>
    </customSheetView>
    <customSheetView guid="{07939AA8-9339-4CE5-BDA9-4DEA83CE1768}">
      <selection activeCell="C12" sqref="C12"/>
      <pageMargins left="0.7" right="0.7" top="0.75" bottom="0.75" header="0.3" footer="0.3"/>
      <pageSetup orientation="portrait" verticalDpi="0" r:id="rId2"/>
    </customSheetView>
  </customSheetViews>
  <mergeCells count="9">
    <mergeCell ref="A14:K14"/>
    <mergeCell ref="F2:J2"/>
    <mergeCell ref="C2:C3"/>
    <mergeCell ref="D2:D3"/>
    <mergeCell ref="E2:E3"/>
    <mergeCell ref="A2:A3"/>
    <mergeCell ref="B2:B3"/>
    <mergeCell ref="K2:K3"/>
    <mergeCell ref="A4:K4"/>
  </mergeCell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6"/>
  <sheetViews>
    <sheetView zoomScaleNormal="100" workbookViewId="0">
      <pane ySplit="3" topLeftCell="A28" activePane="bottomLeft" state="frozen"/>
      <selection activeCell="I9" sqref="I9"/>
      <selection pane="bottomLeft" activeCell="B41" sqref="B1:B1048576"/>
    </sheetView>
  </sheetViews>
  <sheetFormatPr defaultColWidth="9" defaultRowHeight="12" x14ac:dyDescent="0.2"/>
  <cols>
    <col min="1" max="1" width="16.5703125" style="32" customWidth="1"/>
    <col min="2" max="2" width="62.5703125" style="61" customWidth="1"/>
    <col min="3" max="3" width="9.140625" style="32" customWidth="1"/>
    <col min="4" max="4" width="14.140625" style="229" customWidth="1"/>
    <col min="5" max="5" width="13.5703125" style="237" customWidth="1"/>
    <col min="6" max="6" width="12.140625" style="32" customWidth="1"/>
    <col min="7" max="8" width="9.140625" style="32" customWidth="1"/>
    <col min="9" max="9" width="7.140625" style="32" customWidth="1"/>
    <col min="10" max="10" width="7.85546875" style="32" customWidth="1"/>
    <col min="11" max="11" width="5.85546875" style="32" customWidth="1"/>
    <col min="12" max="12" width="23.85546875" style="60" customWidth="1"/>
    <col min="13" max="13" width="12.5703125" style="60" customWidth="1"/>
    <col min="14" max="14" width="22.7109375" style="60" customWidth="1"/>
    <col min="15" max="15" width="10.140625" style="60" customWidth="1"/>
    <col min="16" max="16" width="12.5703125" style="32" customWidth="1"/>
    <col min="17" max="17" width="14.5703125" style="60" hidden="1" customWidth="1"/>
    <col min="18" max="18" width="48.42578125" style="230" hidden="1" customWidth="1"/>
    <col min="19" max="16384" width="9" style="232"/>
  </cols>
  <sheetData>
    <row r="1" spans="1:18" ht="15.75" x14ac:dyDescent="0.2">
      <c r="A1" s="302" t="s">
        <v>165</v>
      </c>
      <c r="B1" s="302"/>
      <c r="C1" s="302"/>
      <c r="D1" s="302"/>
      <c r="E1" s="302"/>
      <c r="F1" s="302"/>
      <c r="G1" s="302"/>
      <c r="H1" s="302"/>
      <c r="I1" s="302"/>
      <c r="J1" s="302"/>
      <c r="K1" s="302"/>
      <c r="L1" s="302"/>
      <c r="M1" s="302"/>
      <c r="N1" s="302"/>
      <c r="O1" s="302"/>
      <c r="P1" s="302"/>
      <c r="R1" s="60"/>
    </row>
    <row r="2" spans="1:18" s="233" customFormat="1" ht="15.75" customHeight="1" x14ac:dyDescent="0.2">
      <c r="A2" s="328" t="s">
        <v>1495</v>
      </c>
      <c r="B2" s="310" t="s">
        <v>0</v>
      </c>
      <c r="C2" s="311" t="s">
        <v>1</v>
      </c>
      <c r="D2" s="329" t="s">
        <v>76</v>
      </c>
      <c r="E2" s="329"/>
      <c r="F2" s="311" t="s">
        <v>77</v>
      </c>
      <c r="G2" s="311"/>
      <c r="H2" s="311" t="s">
        <v>78</v>
      </c>
      <c r="I2" s="311" t="s">
        <v>1286</v>
      </c>
      <c r="J2" s="320" t="s">
        <v>4</v>
      </c>
      <c r="K2" s="321"/>
      <c r="L2" s="321"/>
      <c r="M2" s="321"/>
      <c r="N2" s="322"/>
      <c r="O2" s="231"/>
      <c r="P2" s="326" t="s">
        <v>1475</v>
      </c>
      <c r="Q2" s="231"/>
      <c r="R2" s="189"/>
    </row>
    <row r="3" spans="1:18" s="233" customFormat="1" ht="24.75" customHeight="1" x14ac:dyDescent="0.2">
      <c r="A3" s="328"/>
      <c r="B3" s="310"/>
      <c r="C3" s="311"/>
      <c r="D3" s="190" t="s">
        <v>79</v>
      </c>
      <c r="E3" s="190" t="s">
        <v>80</v>
      </c>
      <c r="F3" s="188" t="s">
        <v>81</v>
      </c>
      <c r="G3" s="188" t="s">
        <v>82</v>
      </c>
      <c r="H3" s="311"/>
      <c r="I3" s="311"/>
      <c r="J3" s="254" t="s">
        <v>5</v>
      </c>
      <c r="K3" s="254" t="s">
        <v>6</v>
      </c>
      <c r="L3" s="255" t="s">
        <v>7</v>
      </c>
      <c r="M3" s="255" t="s">
        <v>8</v>
      </c>
      <c r="N3" s="255" t="s">
        <v>930</v>
      </c>
      <c r="O3" s="256" t="s">
        <v>162</v>
      </c>
      <c r="P3" s="327"/>
      <c r="Q3" s="231" t="s">
        <v>160</v>
      </c>
      <c r="R3" s="189" t="s">
        <v>159</v>
      </c>
    </row>
    <row r="4" spans="1:18" ht="18" customHeight="1" x14ac:dyDescent="0.2">
      <c r="A4" s="314" t="s">
        <v>1484</v>
      </c>
      <c r="B4" s="315"/>
      <c r="C4" s="315"/>
      <c r="D4" s="315"/>
      <c r="E4" s="315"/>
      <c r="F4" s="315"/>
      <c r="G4" s="315"/>
      <c r="H4" s="315"/>
      <c r="I4" s="315"/>
      <c r="J4" s="315"/>
      <c r="K4" s="315"/>
      <c r="L4" s="315"/>
      <c r="M4" s="315"/>
      <c r="N4" s="315"/>
      <c r="O4" s="315"/>
      <c r="P4" s="316"/>
      <c r="Q4" s="195"/>
      <c r="R4" s="196"/>
    </row>
    <row r="5" spans="1:18" ht="24.6" customHeight="1" x14ac:dyDescent="0.2">
      <c r="A5" s="9" t="str">
        <f xml:space="preserve"> "AI"&amp;(ROW(A1)-1 )</f>
        <v>AI0</v>
      </c>
      <c r="B5" s="12" t="s">
        <v>1824</v>
      </c>
      <c r="C5" s="133"/>
      <c r="D5" s="133"/>
      <c r="E5" s="133"/>
      <c r="F5" s="133"/>
      <c r="G5" s="133"/>
      <c r="H5" s="133"/>
      <c r="I5" s="133"/>
      <c r="J5" s="133"/>
      <c r="K5" s="133"/>
      <c r="L5" s="134"/>
      <c r="M5" s="134"/>
      <c r="N5" s="13" t="str">
        <f t="shared" ref="N5:N121" si="0">J5&amp;K5 &amp;"."&amp;L5</f>
        <v>.</v>
      </c>
      <c r="O5" s="134"/>
      <c r="P5" s="238" t="s">
        <v>69</v>
      </c>
      <c r="Q5" s="134"/>
      <c r="R5" s="134"/>
    </row>
    <row r="6" spans="1:18" ht="24.6" customHeight="1" x14ac:dyDescent="0.2">
      <c r="A6" s="9" t="str">
        <f t="shared" ref="A6:A69" si="1" xml:space="preserve"> "AI"&amp;(ROW(A2)-1 )</f>
        <v>AI1</v>
      </c>
      <c r="B6" s="8" t="s">
        <v>1787</v>
      </c>
      <c r="C6" s="47"/>
      <c r="D6" s="135">
        <v>1</v>
      </c>
      <c r="E6" s="135">
        <v>3</v>
      </c>
      <c r="F6" s="47">
        <v>1</v>
      </c>
      <c r="G6" s="47">
        <v>0</v>
      </c>
      <c r="H6" s="47" t="s">
        <v>536</v>
      </c>
      <c r="I6" s="47">
        <v>1</v>
      </c>
      <c r="J6" s="46"/>
      <c r="K6" s="46"/>
      <c r="L6" s="45"/>
      <c r="M6" s="45"/>
      <c r="N6" s="13" t="str">
        <f t="shared" si="0"/>
        <v>.</v>
      </c>
      <c r="O6" s="84"/>
      <c r="P6" s="238" t="s">
        <v>69</v>
      </c>
      <c r="Q6" s="84"/>
      <c r="R6" s="84"/>
    </row>
    <row r="7" spans="1:18" ht="24.6" customHeight="1" x14ac:dyDescent="0.2">
      <c r="A7" s="9" t="str">
        <f t="shared" si="1"/>
        <v>AI2</v>
      </c>
      <c r="B7" s="14" t="s">
        <v>1457</v>
      </c>
      <c r="C7" s="45"/>
      <c r="D7" s="45">
        <v>0</v>
      </c>
      <c r="E7" s="45">
        <v>2147483647</v>
      </c>
      <c r="F7" s="45">
        <v>1</v>
      </c>
      <c r="G7" s="45">
        <v>0</v>
      </c>
      <c r="H7" s="46" t="s">
        <v>106</v>
      </c>
      <c r="I7" s="45"/>
      <c r="J7" s="46" t="s">
        <v>234</v>
      </c>
      <c r="K7" s="46"/>
      <c r="L7" s="45" t="s">
        <v>235</v>
      </c>
      <c r="M7" s="45" t="s">
        <v>121</v>
      </c>
      <c r="N7" s="45" t="str">
        <f t="shared" ref="N7:N9" si="2">J7&amp;K7 &amp;"."&amp;L7</f>
        <v>DRAT.VRtg</v>
      </c>
      <c r="O7" s="45"/>
      <c r="P7" s="238" t="s">
        <v>69</v>
      </c>
      <c r="Q7" s="45"/>
      <c r="R7" s="45"/>
    </row>
    <row r="8" spans="1:18" ht="24.6" customHeight="1" x14ac:dyDescent="0.2">
      <c r="A8" s="9" t="str">
        <f t="shared" si="1"/>
        <v>AI3</v>
      </c>
      <c r="B8" s="14" t="s">
        <v>1458</v>
      </c>
      <c r="C8" s="47"/>
      <c r="D8" s="135">
        <v>0</v>
      </c>
      <c r="E8" s="135">
        <v>2147483647</v>
      </c>
      <c r="F8" s="47">
        <v>1</v>
      </c>
      <c r="G8" s="47">
        <v>0</v>
      </c>
      <c r="H8" s="47" t="s">
        <v>99</v>
      </c>
      <c r="I8" s="47"/>
      <c r="J8" s="47" t="s">
        <v>234</v>
      </c>
      <c r="K8" s="47"/>
      <c r="L8" s="14" t="s">
        <v>236</v>
      </c>
      <c r="M8" s="13" t="s">
        <v>121</v>
      </c>
      <c r="N8" s="13" t="str">
        <f t="shared" si="2"/>
        <v>DRAT.WRtg</v>
      </c>
      <c r="O8" s="70"/>
      <c r="P8" s="238" t="s">
        <v>69</v>
      </c>
      <c r="Q8" s="13"/>
      <c r="R8" s="13"/>
    </row>
    <row r="9" spans="1:18" ht="24.6" customHeight="1" x14ac:dyDescent="0.2">
      <c r="A9" s="9" t="str">
        <f t="shared" si="1"/>
        <v>AI4</v>
      </c>
      <c r="B9" s="14" t="s">
        <v>1459</v>
      </c>
      <c r="C9" s="47"/>
      <c r="D9" s="135">
        <v>0</v>
      </c>
      <c r="E9" s="135">
        <v>2147483647</v>
      </c>
      <c r="F9" s="47">
        <v>1</v>
      </c>
      <c r="G9" s="47">
        <v>0</v>
      </c>
      <c r="H9" s="47" t="s">
        <v>141</v>
      </c>
      <c r="I9" s="47"/>
      <c r="J9" s="47" t="s">
        <v>234</v>
      </c>
      <c r="K9" s="47"/>
      <c r="L9" s="14" t="s">
        <v>237</v>
      </c>
      <c r="M9" s="13" t="s">
        <v>121</v>
      </c>
      <c r="N9" s="13" t="str">
        <f t="shared" si="2"/>
        <v>DRAT.VARtg</v>
      </c>
      <c r="O9" s="70"/>
      <c r="P9" s="238" t="s">
        <v>69</v>
      </c>
      <c r="Q9" s="13"/>
      <c r="R9" s="13"/>
    </row>
    <row r="10" spans="1:18" ht="24.6" customHeight="1" x14ac:dyDescent="0.2">
      <c r="A10" s="9" t="str">
        <f t="shared" si="1"/>
        <v>AI5</v>
      </c>
      <c r="B10" s="14" t="s">
        <v>1460</v>
      </c>
      <c r="C10" s="47"/>
      <c r="D10" s="135">
        <v>0</v>
      </c>
      <c r="E10" s="135">
        <v>2147483647</v>
      </c>
      <c r="F10" s="47">
        <v>1</v>
      </c>
      <c r="G10" s="47">
        <v>0</v>
      </c>
      <c r="H10" s="47" t="s">
        <v>845</v>
      </c>
      <c r="I10" s="47"/>
      <c r="J10" s="47" t="s">
        <v>234</v>
      </c>
      <c r="K10" s="47"/>
      <c r="L10" s="14" t="s">
        <v>238</v>
      </c>
      <c r="M10" s="13" t="s">
        <v>121</v>
      </c>
      <c r="N10" s="13" t="s">
        <v>1907</v>
      </c>
      <c r="O10" s="70"/>
      <c r="P10" s="238" t="s">
        <v>69</v>
      </c>
      <c r="Q10" s="13"/>
      <c r="R10" s="13"/>
    </row>
    <row r="11" spans="1:18" s="234" customFormat="1" ht="24.6" customHeight="1" x14ac:dyDescent="0.2">
      <c r="A11" s="9" t="str">
        <f t="shared" si="1"/>
        <v>AI6</v>
      </c>
      <c r="B11" s="16" t="s">
        <v>1196</v>
      </c>
      <c r="C11" s="44">
        <v>2</v>
      </c>
      <c r="D11" s="136">
        <v>0</v>
      </c>
      <c r="E11" s="136" t="s">
        <v>137</v>
      </c>
      <c r="F11" s="44">
        <v>1</v>
      </c>
      <c r="G11" s="44">
        <v>0</v>
      </c>
      <c r="H11" s="44" t="s">
        <v>86</v>
      </c>
      <c r="I11" s="44">
        <v>1</v>
      </c>
      <c r="J11" s="44"/>
      <c r="K11" s="44"/>
      <c r="L11" s="15"/>
      <c r="M11" s="39"/>
      <c r="N11" s="39" t="s">
        <v>1907</v>
      </c>
      <c r="O11" s="197"/>
      <c r="P11" s="238" t="s">
        <v>69</v>
      </c>
      <c r="Q11" s="198"/>
      <c r="R11" s="137"/>
    </row>
    <row r="12" spans="1:18" s="234" customFormat="1" ht="24.6" customHeight="1" x14ac:dyDescent="0.2">
      <c r="A12" s="9" t="str">
        <f t="shared" si="1"/>
        <v>AI7</v>
      </c>
      <c r="B12" s="16" t="s">
        <v>1195</v>
      </c>
      <c r="C12" s="44">
        <v>2</v>
      </c>
      <c r="D12" s="136">
        <v>0</v>
      </c>
      <c r="E12" s="136" t="s">
        <v>137</v>
      </c>
      <c r="F12" s="44">
        <v>1</v>
      </c>
      <c r="G12" s="44">
        <v>0</v>
      </c>
      <c r="H12" s="44" t="s">
        <v>86</v>
      </c>
      <c r="I12" s="44">
        <v>1</v>
      </c>
      <c r="J12" s="44"/>
      <c r="K12" s="44"/>
      <c r="L12" s="15"/>
      <c r="M12" s="39"/>
      <c r="N12" s="39"/>
      <c r="O12" s="197"/>
      <c r="P12" s="238" t="s">
        <v>69</v>
      </c>
      <c r="Q12" s="198"/>
      <c r="R12" s="137"/>
    </row>
    <row r="13" spans="1:18" s="234" customFormat="1" ht="24.6" customHeight="1" x14ac:dyDescent="0.2">
      <c r="A13" s="9" t="str">
        <f t="shared" si="1"/>
        <v>AI8</v>
      </c>
      <c r="B13" s="16" t="s">
        <v>1197</v>
      </c>
      <c r="C13" s="44">
        <v>2</v>
      </c>
      <c r="D13" s="136">
        <v>0</v>
      </c>
      <c r="E13" s="136" t="s">
        <v>137</v>
      </c>
      <c r="F13" s="44">
        <v>1</v>
      </c>
      <c r="G13" s="44">
        <v>0</v>
      </c>
      <c r="H13" s="44" t="s">
        <v>86</v>
      </c>
      <c r="I13" s="44">
        <v>1</v>
      </c>
      <c r="J13" s="44"/>
      <c r="K13" s="44"/>
      <c r="L13" s="15"/>
      <c r="M13" s="39"/>
      <c r="N13" s="39"/>
      <c r="O13" s="197"/>
      <c r="P13" s="238" t="s">
        <v>69</v>
      </c>
      <c r="Q13" s="198"/>
      <c r="R13" s="137"/>
    </row>
    <row r="14" spans="1:18" s="234" customFormat="1" ht="24.6" customHeight="1" x14ac:dyDescent="0.2">
      <c r="A14" s="9" t="str">
        <f t="shared" si="1"/>
        <v>AI9</v>
      </c>
      <c r="B14" s="16" t="s">
        <v>1198</v>
      </c>
      <c r="C14" s="44">
        <v>2</v>
      </c>
      <c r="D14" s="136">
        <v>0</v>
      </c>
      <c r="E14" s="136" t="s">
        <v>137</v>
      </c>
      <c r="F14" s="44">
        <v>1</v>
      </c>
      <c r="G14" s="44">
        <v>0</v>
      </c>
      <c r="H14" s="44" t="s">
        <v>86</v>
      </c>
      <c r="I14" s="44">
        <v>1</v>
      </c>
      <c r="J14" s="44"/>
      <c r="K14" s="44"/>
      <c r="L14" s="15"/>
      <c r="M14" s="39"/>
      <c r="N14" s="39"/>
      <c r="O14" s="197"/>
      <c r="P14" s="238" t="s">
        <v>69</v>
      </c>
      <c r="Q14" s="198"/>
      <c r="R14" s="137"/>
    </row>
    <row r="15" spans="1:18" s="234" customFormat="1" ht="24.6" customHeight="1" x14ac:dyDescent="0.2">
      <c r="A15" s="9" t="str">
        <f t="shared" si="1"/>
        <v>AI10</v>
      </c>
      <c r="B15" s="16" t="s">
        <v>136</v>
      </c>
      <c r="C15" s="44">
        <v>2</v>
      </c>
      <c r="D15" s="136">
        <v>0</v>
      </c>
      <c r="E15" s="136" t="s">
        <v>137</v>
      </c>
      <c r="F15" s="44">
        <v>1</v>
      </c>
      <c r="G15" s="44">
        <v>0</v>
      </c>
      <c r="H15" s="44" t="s">
        <v>86</v>
      </c>
      <c r="I15" s="44">
        <v>1</v>
      </c>
      <c r="J15" s="44" t="s">
        <v>138</v>
      </c>
      <c r="K15" s="44"/>
      <c r="L15" s="15" t="s">
        <v>139</v>
      </c>
      <c r="M15" s="39" t="s">
        <v>84</v>
      </c>
      <c r="N15" s="39" t="str">
        <f>J15&amp;K15 &amp;"."&amp;L15</f>
        <v>DRCT.DERNum</v>
      </c>
      <c r="O15" s="199"/>
      <c r="P15" s="238" t="s">
        <v>69</v>
      </c>
      <c r="Q15" s="15"/>
      <c r="R15" s="137" t="s">
        <v>909</v>
      </c>
    </row>
    <row r="16" spans="1:18" s="234" customFormat="1" ht="24.6" customHeight="1" x14ac:dyDescent="0.2">
      <c r="A16" s="9" t="str">
        <f t="shared" si="1"/>
        <v>AI11</v>
      </c>
      <c r="B16" s="16" t="s">
        <v>801</v>
      </c>
      <c r="C16" s="44"/>
      <c r="D16" s="136">
        <v>0</v>
      </c>
      <c r="E16" s="136">
        <v>2147483647</v>
      </c>
      <c r="F16" s="44">
        <v>1</v>
      </c>
      <c r="G16" s="44">
        <v>0</v>
      </c>
      <c r="H16" s="44" t="s">
        <v>106</v>
      </c>
      <c r="I16" s="44">
        <v>0.01</v>
      </c>
      <c r="J16" s="44" t="s">
        <v>138</v>
      </c>
      <c r="K16" s="44"/>
      <c r="L16" s="15" t="s">
        <v>1267</v>
      </c>
      <c r="M16" s="39" t="s">
        <v>121</v>
      </c>
      <c r="N16" s="39" t="str">
        <f t="shared" si="0"/>
        <v>DRCT.VRef</v>
      </c>
      <c r="O16" s="197"/>
      <c r="P16" s="238" t="s">
        <v>69</v>
      </c>
      <c r="Q16" s="198"/>
      <c r="R16" s="137"/>
    </row>
    <row r="17" spans="1:18" s="234" customFormat="1" ht="24.6" customHeight="1" x14ac:dyDescent="0.2">
      <c r="A17" s="9" t="str">
        <f t="shared" si="1"/>
        <v>AI12</v>
      </c>
      <c r="B17" s="22" t="s">
        <v>802</v>
      </c>
      <c r="C17" s="44"/>
      <c r="D17" s="136">
        <v>0</v>
      </c>
      <c r="E17" s="136">
        <v>2147483647</v>
      </c>
      <c r="F17" s="44">
        <v>1</v>
      </c>
      <c r="G17" s="44">
        <v>0</v>
      </c>
      <c r="H17" s="44" t="s">
        <v>106</v>
      </c>
      <c r="I17" s="44">
        <v>0.01</v>
      </c>
      <c r="J17" s="49" t="s">
        <v>138</v>
      </c>
      <c r="K17" s="49"/>
      <c r="L17" s="48" t="s">
        <v>1435</v>
      </c>
      <c r="M17" s="48" t="s">
        <v>121</v>
      </c>
      <c r="N17" s="39" t="str">
        <f t="shared" si="0"/>
        <v>DRCT.VRefOfs</v>
      </c>
      <c r="O17" s="137"/>
      <c r="P17" s="238" t="s">
        <v>69</v>
      </c>
      <c r="Q17" s="137"/>
      <c r="R17" s="137"/>
    </row>
    <row r="18" spans="1:18" ht="24.6" customHeight="1" x14ac:dyDescent="0.2">
      <c r="A18" s="9" t="str">
        <f t="shared" si="1"/>
        <v>AI13</v>
      </c>
      <c r="B18" s="17" t="s">
        <v>1781</v>
      </c>
      <c r="C18" s="47"/>
      <c r="D18" s="135">
        <v>0</v>
      </c>
      <c r="E18" s="135">
        <v>2147483647</v>
      </c>
      <c r="F18" s="47">
        <v>1</v>
      </c>
      <c r="G18" s="47">
        <v>0</v>
      </c>
      <c r="H18" s="47" t="s">
        <v>99</v>
      </c>
      <c r="I18" s="139" t="s">
        <v>222</v>
      </c>
      <c r="J18" s="47" t="s">
        <v>138</v>
      </c>
      <c r="K18" s="47"/>
      <c r="L18" s="14" t="s">
        <v>1471</v>
      </c>
      <c r="M18" s="13" t="s">
        <v>121</v>
      </c>
      <c r="N18" s="13" t="str">
        <f>J18&amp;K18 &amp;"."&amp;L18</f>
        <v>DRCT.WMax </v>
      </c>
      <c r="O18" s="70"/>
      <c r="P18" s="238" t="s">
        <v>69</v>
      </c>
      <c r="Q18" s="13"/>
      <c r="R18" s="14"/>
    </row>
    <row r="19" spans="1:18" ht="24.6" customHeight="1" x14ac:dyDescent="0.2">
      <c r="A19" s="9" t="str">
        <f t="shared" si="1"/>
        <v>AI14</v>
      </c>
      <c r="B19" s="12" t="s">
        <v>154</v>
      </c>
      <c r="C19" s="47">
        <v>2</v>
      </c>
      <c r="D19" s="135">
        <v>0</v>
      </c>
      <c r="E19" s="135">
        <v>2147483647</v>
      </c>
      <c r="F19" s="47">
        <v>1</v>
      </c>
      <c r="G19" s="47">
        <v>0</v>
      </c>
      <c r="H19" s="47" t="s">
        <v>99</v>
      </c>
      <c r="I19" s="139" t="s">
        <v>223</v>
      </c>
      <c r="J19" s="47" t="s">
        <v>138</v>
      </c>
      <c r="K19" s="47"/>
      <c r="L19" s="14" t="s">
        <v>208</v>
      </c>
      <c r="M19" s="13" t="s">
        <v>121</v>
      </c>
      <c r="N19" s="13" t="str">
        <f t="shared" ref="N19:N25" si="3">J19&amp;K19 &amp;"."&amp;L19</f>
        <v>DRCT.WChaMax</v>
      </c>
      <c r="O19" s="70" t="s">
        <v>174</v>
      </c>
      <c r="P19" s="238" t="s">
        <v>69</v>
      </c>
      <c r="Q19" s="14"/>
      <c r="R19" s="14"/>
    </row>
    <row r="20" spans="1:18" ht="24.6" customHeight="1" x14ac:dyDescent="0.2">
      <c r="A20" s="9" t="str">
        <f t="shared" si="1"/>
        <v>AI15</v>
      </c>
      <c r="B20" s="12" t="s">
        <v>1436</v>
      </c>
      <c r="C20" s="47"/>
      <c r="D20" s="135">
        <v>0</v>
      </c>
      <c r="E20" s="135">
        <v>2147483647</v>
      </c>
      <c r="F20" s="47" t="s">
        <v>1907</v>
      </c>
      <c r="G20" s="47">
        <v>0</v>
      </c>
      <c r="H20" s="47" t="s">
        <v>101</v>
      </c>
      <c r="I20" s="139" t="s">
        <v>223</v>
      </c>
      <c r="J20" s="47" t="s">
        <v>138</v>
      </c>
      <c r="K20" s="47"/>
      <c r="L20" s="14" t="s">
        <v>195</v>
      </c>
      <c r="M20" s="13" t="s">
        <v>121</v>
      </c>
      <c r="N20" s="13" t="str">
        <f t="shared" si="3"/>
        <v>DRCT.VArMax</v>
      </c>
      <c r="O20" s="70"/>
      <c r="P20" s="238" t="s">
        <v>69</v>
      </c>
      <c r="Q20" s="13"/>
      <c r="R20" s="14"/>
    </row>
    <row r="21" spans="1:18" ht="24.6" customHeight="1" x14ac:dyDescent="0.2">
      <c r="A21" s="9" t="str">
        <f t="shared" si="1"/>
        <v>AI16</v>
      </c>
      <c r="B21" s="12" t="s">
        <v>1819</v>
      </c>
      <c r="C21" s="47">
        <v>2</v>
      </c>
      <c r="D21" s="135">
        <v>0</v>
      </c>
      <c r="E21" s="135">
        <v>2147483647</v>
      </c>
      <c r="F21" s="47">
        <v>1</v>
      </c>
      <c r="G21" s="47">
        <v>0</v>
      </c>
      <c r="H21" s="47" t="s">
        <v>141</v>
      </c>
      <c r="I21" s="139" t="s">
        <v>223</v>
      </c>
      <c r="J21" s="47" t="s">
        <v>138</v>
      </c>
      <c r="K21" s="47"/>
      <c r="L21" s="14" t="s">
        <v>194</v>
      </c>
      <c r="M21" s="13" t="s">
        <v>121</v>
      </c>
      <c r="N21" s="13" t="str">
        <f>J21&amp;K21 &amp;"."&amp;L21</f>
        <v>DRCT.VAMax</v>
      </c>
      <c r="O21" s="70" t="s">
        <v>174</v>
      </c>
      <c r="P21" s="238" t="s">
        <v>69</v>
      </c>
      <c r="Q21" s="13"/>
      <c r="R21" s="14"/>
    </row>
    <row r="22" spans="1:18" ht="24.6" customHeight="1" x14ac:dyDescent="0.2">
      <c r="A22" s="9" t="str">
        <f t="shared" si="1"/>
        <v>AI17</v>
      </c>
      <c r="B22" s="12" t="s">
        <v>216</v>
      </c>
      <c r="C22" s="47">
        <v>2</v>
      </c>
      <c r="D22" s="135">
        <v>0</v>
      </c>
      <c r="E22" s="135">
        <v>2147483647</v>
      </c>
      <c r="F22" s="47">
        <v>1</v>
      </c>
      <c r="G22" s="47">
        <v>0</v>
      </c>
      <c r="H22" s="47" t="s">
        <v>141</v>
      </c>
      <c r="I22" s="139" t="s">
        <v>223</v>
      </c>
      <c r="J22" s="47" t="s">
        <v>138</v>
      </c>
      <c r="K22" s="47"/>
      <c r="L22" s="14" t="s">
        <v>217</v>
      </c>
      <c r="M22" s="13" t="s">
        <v>121</v>
      </c>
      <c r="N22" s="13" t="str">
        <f>J22&amp;K22 &amp;"."&amp;L22</f>
        <v>DRCT.VAChaMax</v>
      </c>
      <c r="O22" s="70" t="s">
        <v>174</v>
      </c>
      <c r="P22" s="238" t="s">
        <v>69</v>
      </c>
      <c r="Q22" s="13" t="s">
        <v>214</v>
      </c>
      <c r="R22" s="14"/>
    </row>
    <row r="23" spans="1:18" ht="24.6" customHeight="1" x14ac:dyDescent="0.2">
      <c r="A23" s="9" t="str">
        <f t="shared" si="1"/>
        <v>AI18</v>
      </c>
      <c r="B23" s="12" t="s">
        <v>211</v>
      </c>
      <c r="C23" s="47">
        <v>2</v>
      </c>
      <c r="D23" s="135">
        <v>0</v>
      </c>
      <c r="E23" s="135">
        <v>2147483647</v>
      </c>
      <c r="F23" s="47">
        <v>1</v>
      </c>
      <c r="G23" s="47">
        <v>0</v>
      </c>
      <c r="H23" s="47" t="s">
        <v>106</v>
      </c>
      <c r="I23" s="139" t="s">
        <v>223</v>
      </c>
      <c r="J23" s="47" t="s">
        <v>138</v>
      </c>
      <c r="K23" s="47"/>
      <c r="L23" s="14" t="s">
        <v>212</v>
      </c>
      <c r="M23" s="13" t="s">
        <v>121</v>
      </c>
      <c r="N23" s="13" t="str">
        <f t="shared" si="3"/>
        <v>DRCT.VMin</v>
      </c>
      <c r="O23" s="70" t="s">
        <v>197</v>
      </c>
      <c r="P23" s="238" t="s">
        <v>69</v>
      </c>
      <c r="Q23" s="14" t="s">
        <v>214</v>
      </c>
      <c r="R23" s="14" t="s">
        <v>1310</v>
      </c>
    </row>
    <row r="24" spans="1:18" ht="24.6" customHeight="1" x14ac:dyDescent="0.2">
      <c r="A24" s="9" t="str">
        <f t="shared" si="1"/>
        <v>AI19</v>
      </c>
      <c r="B24" s="12" t="s">
        <v>210</v>
      </c>
      <c r="C24" s="47">
        <v>2</v>
      </c>
      <c r="D24" s="135">
        <v>0</v>
      </c>
      <c r="E24" s="135">
        <v>2147483647</v>
      </c>
      <c r="F24" s="47">
        <v>1</v>
      </c>
      <c r="G24" s="47">
        <v>0</v>
      </c>
      <c r="H24" s="47" t="s">
        <v>106</v>
      </c>
      <c r="I24" s="139" t="s">
        <v>223</v>
      </c>
      <c r="J24" s="47" t="s">
        <v>138</v>
      </c>
      <c r="K24" s="47"/>
      <c r="L24" s="14" t="s">
        <v>213</v>
      </c>
      <c r="M24" s="13" t="s">
        <v>121</v>
      </c>
      <c r="N24" s="13" t="str">
        <f t="shared" si="3"/>
        <v>DRCT.Vmax</v>
      </c>
      <c r="O24" s="70" t="s">
        <v>197</v>
      </c>
      <c r="P24" s="238" t="s">
        <v>69</v>
      </c>
      <c r="Q24" s="14" t="s">
        <v>214</v>
      </c>
      <c r="R24" s="14" t="s">
        <v>1310</v>
      </c>
    </row>
    <row r="25" spans="1:18" ht="114.95" customHeight="1" x14ac:dyDescent="0.2">
      <c r="A25" s="9" t="str">
        <f t="shared" si="1"/>
        <v>AI20</v>
      </c>
      <c r="B25" s="14" t="s">
        <v>1311</v>
      </c>
      <c r="C25" s="47">
        <v>2</v>
      </c>
      <c r="D25" s="135">
        <v>0</v>
      </c>
      <c r="E25" s="135">
        <v>3</v>
      </c>
      <c r="F25" s="47">
        <v>1</v>
      </c>
      <c r="G25" s="47">
        <v>0</v>
      </c>
      <c r="H25" s="47" t="s">
        <v>68</v>
      </c>
      <c r="I25" s="135">
        <v>1</v>
      </c>
      <c r="J25" s="47" t="s">
        <v>138</v>
      </c>
      <c r="K25" s="47"/>
      <c r="L25" s="14" t="s">
        <v>233</v>
      </c>
      <c r="M25" s="13" t="s">
        <v>133</v>
      </c>
      <c r="N25" s="13" t="str">
        <f t="shared" si="3"/>
        <v>DRCT.VArRef</v>
      </c>
      <c r="O25" s="13" t="s">
        <v>317</v>
      </c>
      <c r="P25" s="238"/>
      <c r="Q25" s="13" t="s">
        <v>214</v>
      </c>
      <c r="R25" s="14"/>
    </row>
    <row r="26" spans="1:18" s="234" customFormat="1" ht="24.6" customHeight="1" x14ac:dyDescent="0.2">
      <c r="A26" s="9" t="str">
        <f t="shared" si="1"/>
        <v>AI21</v>
      </c>
      <c r="B26" s="39" t="s">
        <v>839</v>
      </c>
      <c r="C26" s="44">
        <v>1</v>
      </c>
      <c r="D26" s="136">
        <v>-2147483648</v>
      </c>
      <c r="E26" s="136">
        <v>2147483647</v>
      </c>
      <c r="F26" s="44">
        <v>1</v>
      </c>
      <c r="G26" s="44">
        <v>0</v>
      </c>
      <c r="H26" s="44" t="s">
        <v>537</v>
      </c>
      <c r="I26" s="44">
        <v>1</v>
      </c>
      <c r="J26" s="49" t="s">
        <v>34</v>
      </c>
      <c r="K26" s="49"/>
      <c r="L26" s="48" t="s">
        <v>333</v>
      </c>
      <c r="M26" s="48" t="s">
        <v>36</v>
      </c>
      <c r="N26" s="39" t="str">
        <f t="shared" si="0"/>
        <v>MMXU.TotVA</v>
      </c>
      <c r="O26" s="137"/>
      <c r="P26" s="238" t="s">
        <v>69</v>
      </c>
      <c r="Q26" s="137"/>
      <c r="R26" s="137" t="s">
        <v>866</v>
      </c>
    </row>
    <row r="27" spans="1:18" ht="24.6" customHeight="1" x14ac:dyDescent="0.2">
      <c r="A27" s="9" t="str">
        <f t="shared" si="1"/>
        <v>AI22</v>
      </c>
      <c r="B27" s="187" t="s">
        <v>538</v>
      </c>
      <c r="C27" s="47">
        <v>1</v>
      </c>
      <c r="D27" s="135">
        <v>-1</v>
      </c>
      <c r="E27" s="135">
        <v>99</v>
      </c>
      <c r="F27" s="47">
        <v>1</v>
      </c>
      <c r="G27" s="47">
        <v>0</v>
      </c>
      <c r="H27" s="47" t="s">
        <v>536</v>
      </c>
      <c r="I27" s="47">
        <v>1</v>
      </c>
      <c r="J27" s="46"/>
      <c r="K27" s="46"/>
      <c r="L27" s="138"/>
      <c r="M27" s="45"/>
      <c r="N27" s="13" t="str">
        <f t="shared" si="0"/>
        <v>.</v>
      </c>
      <c r="O27" s="84"/>
      <c r="P27" s="238" t="s">
        <v>69</v>
      </c>
      <c r="Q27" s="84"/>
      <c r="R27" s="137" t="s">
        <v>1437</v>
      </c>
    </row>
    <row r="28" spans="1:18" s="234" customFormat="1" ht="24" x14ac:dyDescent="0.2">
      <c r="A28" s="9" t="str">
        <f t="shared" si="1"/>
        <v>AI23</v>
      </c>
      <c r="B28" s="8" t="s">
        <v>1439</v>
      </c>
      <c r="C28" s="47">
        <v>1</v>
      </c>
      <c r="D28" s="135">
        <v>0</v>
      </c>
      <c r="E28" s="135">
        <v>1000</v>
      </c>
      <c r="F28" s="47">
        <v>0.1</v>
      </c>
      <c r="G28" s="47">
        <v>0</v>
      </c>
      <c r="H28" s="47" t="s">
        <v>83</v>
      </c>
      <c r="I28" s="47">
        <v>0.1</v>
      </c>
      <c r="J28" s="46" t="s">
        <v>1102</v>
      </c>
      <c r="K28" s="46"/>
      <c r="L28" s="48" t="s">
        <v>1441</v>
      </c>
      <c r="M28" s="45" t="s">
        <v>36</v>
      </c>
      <c r="N28" s="13" t="str">
        <f>J28&amp;K28 &amp;"."&amp;L28</f>
        <v>DBAT.SocWhPct</v>
      </c>
      <c r="O28" s="84"/>
      <c r="P28" s="238" t="s">
        <v>69</v>
      </c>
      <c r="Q28" s="84" t="s">
        <v>844</v>
      </c>
      <c r="R28" s="84" t="s">
        <v>1251</v>
      </c>
    </row>
    <row r="29" spans="1:18" s="234" customFormat="1" ht="24" x14ac:dyDescent="0.2">
      <c r="A29" s="9" t="str">
        <f t="shared" si="1"/>
        <v>AI24</v>
      </c>
      <c r="B29" s="22" t="s">
        <v>1440</v>
      </c>
      <c r="C29" s="44"/>
      <c r="D29" s="136"/>
      <c r="E29" s="136"/>
      <c r="F29" s="44"/>
      <c r="G29" s="44"/>
      <c r="H29" s="44" t="s">
        <v>83</v>
      </c>
      <c r="I29" s="44">
        <v>0.1</v>
      </c>
      <c r="J29" s="49" t="s">
        <v>1102</v>
      </c>
      <c r="K29" s="49"/>
      <c r="L29" s="48" t="s">
        <v>1438</v>
      </c>
      <c r="M29" s="48" t="s">
        <v>36</v>
      </c>
      <c r="N29" s="39" t="str">
        <f>J29&amp;K29 &amp;"."&amp;L29</f>
        <v>DBAT.SocUsePct</v>
      </c>
      <c r="O29" s="137"/>
      <c r="P29" s="238" t="s">
        <v>69</v>
      </c>
      <c r="Q29" s="137" t="s">
        <v>844</v>
      </c>
      <c r="R29" s="137" t="s">
        <v>1251</v>
      </c>
    </row>
    <row r="30" spans="1:18" s="234" customFormat="1" ht="24" customHeight="1" x14ac:dyDescent="0.2">
      <c r="A30" s="9" t="str">
        <f t="shared" si="1"/>
        <v>AI25</v>
      </c>
      <c r="B30" s="187" t="s">
        <v>864</v>
      </c>
      <c r="C30" s="44">
        <v>2</v>
      </c>
      <c r="D30" s="136">
        <v>0</v>
      </c>
      <c r="E30" s="136">
        <v>2147483647</v>
      </c>
      <c r="F30" s="44">
        <v>1</v>
      </c>
      <c r="G30" s="44">
        <v>0</v>
      </c>
      <c r="H30" s="44" t="s">
        <v>96</v>
      </c>
      <c r="I30" s="44">
        <v>1</v>
      </c>
      <c r="J30" s="49" t="s">
        <v>15</v>
      </c>
      <c r="K30" s="44"/>
      <c r="L30" s="15" t="s">
        <v>1291</v>
      </c>
      <c r="M30" s="39" t="s">
        <v>84</v>
      </c>
      <c r="N30" s="39" t="str">
        <f t="shared" ref="N30:N36" si="4">J30&amp;K30 &amp;"."&amp;L30</f>
        <v>DRCC.StrWinTms</v>
      </c>
      <c r="O30" s="199" t="s">
        <v>161</v>
      </c>
      <c r="P30" s="238" t="s">
        <v>69</v>
      </c>
      <c r="Q30" s="15"/>
      <c r="R30" s="15" t="s">
        <v>1296</v>
      </c>
    </row>
    <row r="31" spans="1:18" s="234" customFormat="1" ht="36" x14ac:dyDescent="0.2">
      <c r="A31" s="9" t="str">
        <f t="shared" si="1"/>
        <v>AI26</v>
      </c>
      <c r="B31" s="187" t="s">
        <v>1443</v>
      </c>
      <c r="C31" s="44">
        <v>2</v>
      </c>
      <c r="D31" s="136">
        <v>0</v>
      </c>
      <c r="E31" s="136">
        <v>2147483647</v>
      </c>
      <c r="F31" s="44">
        <v>1</v>
      </c>
      <c r="G31" s="44">
        <v>0</v>
      </c>
      <c r="H31" s="44" t="s">
        <v>96</v>
      </c>
      <c r="I31" s="44">
        <v>1</v>
      </c>
      <c r="J31" s="49" t="s">
        <v>15</v>
      </c>
      <c r="K31" s="44"/>
      <c r="L31" s="15" t="s">
        <v>1293</v>
      </c>
      <c r="M31" s="39" t="s">
        <v>84</v>
      </c>
      <c r="N31" s="39" t="str">
        <f t="shared" si="4"/>
        <v>DRCC.StrRmpUpRte</v>
      </c>
      <c r="O31" s="199" t="s">
        <v>161</v>
      </c>
      <c r="P31" s="238" t="s">
        <v>69</v>
      </c>
      <c r="Q31" s="15" t="s">
        <v>181</v>
      </c>
      <c r="R31" s="15" t="s">
        <v>755</v>
      </c>
    </row>
    <row r="32" spans="1:18" s="234" customFormat="1" ht="24.6" customHeight="1" x14ac:dyDescent="0.2">
      <c r="A32" s="9" t="str">
        <f t="shared" si="1"/>
        <v>AI27</v>
      </c>
      <c r="B32" s="187" t="s">
        <v>1783</v>
      </c>
      <c r="C32" s="44">
        <v>2</v>
      </c>
      <c r="D32" s="136">
        <v>0</v>
      </c>
      <c r="E32" s="136">
        <v>2147483647</v>
      </c>
      <c r="F32" s="44">
        <v>1</v>
      </c>
      <c r="G32" s="44">
        <v>0</v>
      </c>
      <c r="H32" s="44" t="s">
        <v>96</v>
      </c>
      <c r="I32" s="44">
        <v>1</v>
      </c>
      <c r="J32" s="49" t="s">
        <v>1907</v>
      </c>
      <c r="K32" s="44"/>
      <c r="L32" s="15" t="s">
        <v>1292</v>
      </c>
      <c r="M32" s="39" t="s">
        <v>84</v>
      </c>
      <c r="N32" s="39" t="str">
        <f t="shared" si="4"/>
        <v>DCTE.StopWinTms</v>
      </c>
      <c r="O32" s="199" t="s">
        <v>161</v>
      </c>
      <c r="P32" s="238" t="s">
        <v>69</v>
      </c>
      <c r="Q32" s="15"/>
      <c r="R32" s="15" t="s">
        <v>1297</v>
      </c>
    </row>
    <row r="33" spans="1:18" s="234" customFormat="1" ht="24.6" customHeight="1" x14ac:dyDescent="0.2">
      <c r="A33" s="9" t="str">
        <f t="shared" si="1"/>
        <v>AI28</v>
      </c>
      <c r="B33" s="187" t="s">
        <v>1784</v>
      </c>
      <c r="C33" s="44">
        <v>2</v>
      </c>
      <c r="D33" s="136">
        <v>0</v>
      </c>
      <c r="E33" s="136">
        <v>2147483647</v>
      </c>
      <c r="F33" s="44">
        <v>1</v>
      </c>
      <c r="G33" s="44">
        <v>0</v>
      </c>
      <c r="H33" s="44" t="s">
        <v>96</v>
      </c>
      <c r="I33" s="44">
        <v>1</v>
      </c>
      <c r="J33" s="49" t="s">
        <v>1907</v>
      </c>
      <c r="K33" s="44"/>
      <c r="L33" s="15" t="s">
        <v>1294</v>
      </c>
      <c r="M33" s="39" t="s">
        <v>84</v>
      </c>
      <c r="N33" s="39" t="str">
        <f t="shared" si="4"/>
        <v>DCTE.StopRmpDnRte</v>
      </c>
      <c r="O33" s="199" t="s">
        <v>161</v>
      </c>
      <c r="P33" s="238" t="s">
        <v>69</v>
      </c>
      <c r="Q33" s="15" t="s">
        <v>181</v>
      </c>
      <c r="R33" s="15" t="s">
        <v>755</v>
      </c>
    </row>
    <row r="34" spans="1:18" s="234" customFormat="1" ht="24.6" customHeight="1" x14ac:dyDescent="0.2">
      <c r="A34" s="9" t="str">
        <f t="shared" si="1"/>
        <v>AI29</v>
      </c>
      <c r="B34" s="187" t="s">
        <v>865</v>
      </c>
      <c r="C34" s="44">
        <v>2</v>
      </c>
      <c r="D34" s="136">
        <v>0</v>
      </c>
      <c r="E34" s="136">
        <v>2147483647</v>
      </c>
      <c r="F34" s="44">
        <v>1</v>
      </c>
      <c r="G34" s="44">
        <v>0</v>
      </c>
      <c r="H34" s="44" t="s">
        <v>96</v>
      </c>
      <c r="I34" s="44">
        <v>1</v>
      </c>
      <c r="J34" s="49"/>
      <c r="K34" s="44"/>
      <c r="L34" s="15" t="s">
        <v>130</v>
      </c>
      <c r="M34" s="39" t="s">
        <v>84</v>
      </c>
      <c r="N34" s="39" t="str">
        <f t="shared" si="4"/>
        <v>.WinTms</v>
      </c>
      <c r="O34" s="199" t="s">
        <v>161</v>
      </c>
      <c r="P34" s="238" t="s">
        <v>69</v>
      </c>
      <c r="Q34" s="15"/>
      <c r="R34" s="15" t="s">
        <v>1295</v>
      </c>
    </row>
    <row r="35" spans="1:18" s="234" customFormat="1" ht="24" x14ac:dyDescent="0.2">
      <c r="A35" s="9" t="str">
        <f t="shared" si="1"/>
        <v>AI30</v>
      </c>
      <c r="B35" s="15" t="s">
        <v>1442</v>
      </c>
      <c r="C35" s="44">
        <v>2</v>
      </c>
      <c r="D35" s="136">
        <v>0</v>
      </c>
      <c r="E35" s="136">
        <v>2147483647</v>
      </c>
      <c r="F35" s="44">
        <v>1</v>
      </c>
      <c r="G35" s="44">
        <v>0</v>
      </c>
      <c r="H35" s="44" t="s">
        <v>96</v>
      </c>
      <c r="I35" s="44">
        <v>1</v>
      </c>
      <c r="J35" s="49"/>
      <c r="K35" s="44"/>
      <c r="L35" s="15" t="s">
        <v>224</v>
      </c>
      <c r="M35" s="39" t="s">
        <v>84</v>
      </c>
      <c r="N35" s="39" t="str">
        <f t="shared" si="4"/>
        <v>.RvrtTms</v>
      </c>
      <c r="O35" s="199" t="s">
        <v>161</v>
      </c>
      <c r="P35" s="238" t="s">
        <v>69</v>
      </c>
      <c r="Q35" s="15"/>
      <c r="R35" s="15" t="s">
        <v>1295</v>
      </c>
    </row>
    <row r="36" spans="1:18" ht="36" x14ac:dyDescent="0.2">
      <c r="A36" s="9" t="str">
        <f t="shared" si="1"/>
        <v>AI31</v>
      </c>
      <c r="B36" s="12" t="s">
        <v>332</v>
      </c>
      <c r="C36" s="47">
        <v>2</v>
      </c>
      <c r="D36" s="135">
        <v>0</v>
      </c>
      <c r="E36" s="135">
        <v>70000</v>
      </c>
      <c r="F36" s="47">
        <v>1E-3</v>
      </c>
      <c r="G36" s="47">
        <v>0</v>
      </c>
      <c r="H36" s="47" t="s">
        <v>103</v>
      </c>
      <c r="I36" s="47">
        <v>1</v>
      </c>
      <c r="J36" s="47" t="s">
        <v>89</v>
      </c>
      <c r="K36" s="47"/>
      <c r="L36" s="14" t="s">
        <v>331</v>
      </c>
      <c r="M36" s="13" t="s">
        <v>121</v>
      </c>
      <c r="N36" s="13" t="str">
        <f t="shared" si="4"/>
        <v>DOPR.ECPNomHz</v>
      </c>
      <c r="O36" s="70" t="s">
        <v>191</v>
      </c>
      <c r="P36" s="238" t="s">
        <v>69</v>
      </c>
      <c r="Q36" s="13" t="s">
        <v>715</v>
      </c>
      <c r="R36" s="13"/>
    </row>
    <row r="37" spans="1:18" ht="36" customHeight="1" x14ac:dyDescent="0.2">
      <c r="A37" s="9" t="str">
        <f t="shared" si="1"/>
        <v>AI32</v>
      </c>
      <c r="B37" s="14" t="s">
        <v>1793</v>
      </c>
      <c r="C37" s="47"/>
      <c r="D37" s="135">
        <v>0</v>
      </c>
      <c r="E37" s="135">
        <v>1000</v>
      </c>
      <c r="F37" s="47">
        <v>0.1</v>
      </c>
      <c r="G37" s="47">
        <v>0</v>
      </c>
      <c r="H37" s="47" t="s">
        <v>232</v>
      </c>
      <c r="I37" s="47">
        <v>1</v>
      </c>
      <c r="J37" s="47" t="s">
        <v>138</v>
      </c>
      <c r="K37" s="47"/>
      <c r="L37" s="14" t="s">
        <v>1205</v>
      </c>
      <c r="M37" s="100" t="s">
        <v>84</v>
      </c>
      <c r="N37" s="13" t="str">
        <f>J37&amp;K37 &amp;"."&amp;L37</f>
        <v>DRCT.RmpUpRte</v>
      </c>
      <c r="O37" s="70"/>
      <c r="P37" s="238" t="s">
        <v>69</v>
      </c>
      <c r="Q37" s="13"/>
      <c r="R37" s="14"/>
    </row>
    <row r="38" spans="1:18" ht="36" customHeight="1" x14ac:dyDescent="0.2">
      <c r="A38" s="9" t="str">
        <f t="shared" si="1"/>
        <v>AI33</v>
      </c>
      <c r="B38" s="14" t="s">
        <v>1792</v>
      </c>
      <c r="C38" s="47"/>
      <c r="D38" s="135">
        <v>0</v>
      </c>
      <c r="E38" s="135">
        <v>1000</v>
      </c>
      <c r="F38" s="47">
        <v>0.1</v>
      </c>
      <c r="G38" s="47">
        <v>0</v>
      </c>
      <c r="H38" s="47" t="s">
        <v>232</v>
      </c>
      <c r="I38" s="47">
        <v>1</v>
      </c>
      <c r="J38" s="47" t="s">
        <v>138</v>
      </c>
      <c r="K38" s="47"/>
      <c r="L38" s="14" t="s">
        <v>1206</v>
      </c>
      <c r="M38" s="100" t="s">
        <v>84</v>
      </c>
      <c r="N38" s="13" t="str">
        <f>J38&amp;K38 &amp;"."&amp;L38</f>
        <v>DRCT.RmpDnRte</v>
      </c>
      <c r="O38" s="70"/>
      <c r="P38" s="238" t="s">
        <v>69</v>
      </c>
      <c r="Q38" s="13"/>
      <c r="R38" s="14"/>
    </row>
    <row r="39" spans="1:18" ht="36" customHeight="1" x14ac:dyDescent="0.2">
      <c r="A39" s="9" t="str">
        <f t="shared" si="1"/>
        <v>AI34</v>
      </c>
      <c r="B39" s="14" t="s">
        <v>1794</v>
      </c>
      <c r="C39" s="47"/>
      <c r="D39" s="135">
        <v>0</v>
      </c>
      <c r="E39" s="135">
        <v>1000</v>
      </c>
      <c r="F39" s="47">
        <v>0.1</v>
      </c>
      <c r="G39" s="47">
        <v>0</v>
      </c>
      <c r="H39" s="47" t="s">
        <v>232</v>
      </c>
      <c r="I39" s="47">
        <v>1</v>
      </c>
      <c r="J39" s="47" t="s">
        <v>138</v>
      </c>
      <c r="K39" s="47"/>
      <c r="L39" s="14" t="s">
        <v>1255</v>
      </c>
      <c r="M39" s="100" t="s">
        <v>84</v>
      </c>
      <c r="N39" s="13" t="str">
        <f t="shared" ref="N39:N40" si="5">J39&amp;K39 &amp;"."&amp;L39</f>
        <v>DRCT.RmpUpRteMax</v>
      </c>
      <c r="O39" s="70"/>
      <c r="P39" s="238" t="s">
        <v>69</v>
      </c>
      <c r="Q39" s="13"/>
      <c r="R39" s="14"/>
    </row>
    <row r="40" spans="1:18" ht="36" customHeight="1" x14ac:dyDescent="0.2">
      <c r="A40" s="9" t="str">
        <f t="shared" si="1"/>
        <v>AI35</v>
      </c>
      <c r="B40" s="14" t="s">
        <v>1795</v>
      </c>
      <c r="C40" s="47"/>
      <c r="D40" s="135">
        <v>0</v>
      </c>
      <c r="E40" s="135">
        <v>1000</v>
      </c>
      <c r="F40" s="47">
        <v>0.1</v>
      </c>
      <c r="G40" s="47">
        <v>0</v>
      </c>
      <c r="H40" s="47" t="s">
        <v>232</v>
      </c>
      <c r="I40" s="47">
        <v>1</v>
      </c>
      <c r="J40" s="47" t="s">
        <v>138</v>
      </c>
      <c r="K40" s="47"/>
      <c r="L40" s="14" t="s">
        <v>1254</v>
      </c>
      <c r="M40" s="100" t="s">
        <v>84</v>
      </c>
      <c r="N40" s="13" t="str">
        <f t="shared" si="5"/>
        <v>DRCT.RmpDnRteMax</v>
      </c>
      <c r="O40" s="70"/>
      <c r="P40" s="238" t="s">
        <v>69</v>
      </c>
      <c r="Q40" s="13"/>
      <c r="R40" s="14"/>
    </row>
    <row r="41" spans="1:18" ht="36" customHeight="1" x14ac:dyDescent="0.2">
      <c r="A41" s="9" t="str">
        <f t="shared" si="1"/>
        <v>AI36</v>
      </c>
      <c r="B41" s="14" t="s">
        <v>1788</v>
      </c>
      <c r="C41" s="47"/>
      <c r="D41" s="135">
        <v>0</v>
      </c>
      <c r="E41" s="135">
        <v>1000</v>
      </c>
      <c r="F41" s="47">
        <v>0.1</v>
      </c>
      <c r="G41" s="47">
        <v>0</v>
      </c>
      <c r="H41" s="47" t="s">
        <v>232</v>
      </c>
      <c r="I41" s="47">
        <v>1</v>
      </c>
      <c r="J41" s="47" t="s">
        <v>138</v>
      </c>
      <c r="K41" s="47"/>
      <c r="L41" s="14" t="s">
        <v>1798</v>
      </c>
      <c r="M41" s="13" t="s">
        <v>84</v>
      </c>
      <c r="N41" s="13" t="str">
        <f t="shared" ref="N41:N49" si="6">J41&amp;K41 &amp;"."&amp;L41</f>
        <v>DRCT.RmpUpRteCha</v>
      </c>
      <c r="O41" s="70"/>
      <c r="P41" s="238" t="s">
        <v>69</v>
      </c>
      <c r="Q41" s="13"/>
      <c r="R41" s="84"/>
    </row>
    <row r="42" spans="1:18" ht="36" customHeight="1" x14ac:dyDescent="0.2">
      <c r="A42" s="9" t="str">
        <f t="shared" si="1"/>
        <v>AI37</v>
      </c>
      <c r="B42" s="14" t="s">
        <v>1789</v>
      </c>
      <c r="C42" s="47"/>
      <c r="D42" s="135">
        <v>0</v>
      </c>
      <c r="E42" s="135">
        <v>1000</v>
      </c>
      <c r="F42" s="47">
        <v>0.1</v>
      </c>
      <c r="G42" s="47">
        <v>0</v>
      </c>
      <c r="H42" s="47" t="s">
        <v>232</v>
      </c>
      <c r="I42" s="47">
        <v>1</v>
      </c>
      <c r="J42" s="47" t="s">
        <v>138</v>
      </c>
      <c r="K42" s="47"/>
      <c r="L42" s="14" t="s">
        <v>1799</v>
      </c>
      <c r="M42" s="13" t="s">
        <v>84</v>
      </c>
      <c r="N42" s="13" t="str">
        <f t="shared" si="6"/>
        <v>DRCT.RmpDnRteCha</v>
      </c>
      <c r="O42" s="70"/>
      <c r="P42" s="238" t="s">
        <v>69</v>
      </c>
      <c r="Q42" s="13"/>
      <c r="R42" s="84"/>
    </row>
    <row r="43" spans="1:18" ht="36" customHeight="1" x14ac:dyDescent="0.2">
      <c r="A43" s="9" t="str">
        <f t="shared" si="1"/>
        <v>AI38</v>
      </c>
      <c r="B43" s="12" t="s">
        <v>1791</v>
      </c>
      <c r="C43" s="47">
        <v>2</v>
      </c>
      <c r="D43" s="135">
        <v>0</v>
      </c>
      <c r="E43" s="135">
        <v>1000</v>
      </c>
      <c r="F43" s="47">
        <v>0.1</v>
      </c>
      <c r="G43" s="47">
        <v>0</v>
      </c>
      <c r="H43" s="47" t="s">
        <v>232</v>
      </c>
      <c r="I43" s="47">
        <v>1</v>
      </c>
      <c r="J43" s="47" t="s">
        <v>1102</v>
      </c>
      <c r="K43" s="46"/>
      <c r="L43" s="14" t="s">
        <v>1800</v>
      </c>
      <c r="M43" s="13" t="s">
        <v>84</v>
      </c>
      <c r="N43" s="13" t="str">
        <f t="shared" si="6"/>
        <v>DBAT.RmpUpRteChaMax</v>
      </c>
      <c r="O43" s="70"/>
      <c r="P43" s="238" t="s">
        <v>69</v>
      </c>
      <c r="Q43" s="14"/>
      <c r="R43" s="13" t="s">
        <v>1249</v>
      </c>
    </row>
    <row r="44" spans="1:18" ht="36" customHeight="1" x14ac:dyDescent="0.2">
      <c r="A44" s="9" t="str">
        <f t="shared" si="1"/>
        <v>AI39</v>
      </c>
      <c r="B44" s="12" t="s">
        <v>1790</v>
      </c>
      <c r="C44" s="47">
        <v>2</v>
      </c>
      <c r="D44" s="135">
        <v>0</v>
      </c>
      <c r="E44" s="135">
        <v>1000</v>
      </c>
      <c r="F44" s="47">
        <v>0.1</v>
      </c>
      <c r="G44" s="47">
        <v>0</v>
      </c>
      <c r="H44" s="47" t="s">
        <v>232</v>
      </c>
      <c r="I44" s="47">
        <v>1</v>
      </c>
      <c r="J44" s="47" t="s">
        <v>1102</v>
      </c>
      <c r="K44" s="46"/>
      <c r="L44" s="14" t="s">
        <v>1801</v>
      </c>
      <c r="M44" s="13" t="s">
        <v>84</v>
      </c>
      <c r="N44" s="13" t="str">
        <f t="shared" si="6"/>
        <v>DBAT.RmpDnRteChaMax</v>
      </c>
      <c r="O44" s="70"/>
      <c r="P44" s="238" t="s">
        <v>69</v>
      </c>
      <c r="Q44" s="14"/>
      <c r="R44" s="13"/>
    </row>
    <row r="45" spans="1:18" ht="24.75" customHeight="1" x14ac:dyDescent="0.2">
      <c r="A45" s="9" t="str">
        <f t="shared" si="1"/>
        <v>AI40</v>
      </c>
      <c r="B45" s="14" t="s">
        <v>1645</v>
      </c>
      <c r="C45" s="47"/>
      <c r="D45" s="135"/>
      <c r="E45" s="135"/>
      <c r="F45" s="47"/>
      <c r="G45" s="47"/>
      <c r="H45" s="47" t="s">
        <v>1193</v>
      </c>
      <c r="I45" s="135"/>
      <c r="J45" s="47" t="s">
        <v>1102</v>
      </c>
      <c r="K45" s="46"/>
      <c r="L45" s="15" t="s">
        <v>352</v>
      </c>
      <c r="M45" s="13"/>
      <c r="N45" s="13" t="str">
        <f t="shared" si="6"/>
        <v>DBAT.WhrRtg</v>
      </c>
      <c r="O45" s="70"/>
      <c r="P45" s="238" t="s">
        <v>69</v>
      </c>
      <c r="Q45" s="13"/>
      <c r="R45" s="13" t="s">
        <v>1249</v>
      </c>
    </row>
    <row r="46" spans="1:18" ht="27" customHeight="1" x14ac:dyDescent="0.2">
      <c r="A46" s="9" t="str">
        <f t="shared" si="1"/>
        <v>AI41</v>
      </c>
      <c r="B46" s="14" t="s">
        <v>1644</v>
      </c>
      <c r="C46" s="47"/>
      <c r="D46" s="135"/>
      <c r="E46" s="135"/>
      <c r="F46" s="47"/>
      <c r="G46" s="47"/>
      <c r="H46" s="47" t="s">
        <v>99</v>
      </c>
      <c r="I46" s="135"/>
      <c r="J46" s="47" t="s">
        <v>1102</v>
      </c>
      <c r="K46" s="46"/>
      <c r="L46" s="15" t="s">
        <v>1312</v>
      </c>
      <c r="M46" s="13"/>
      <c r="N46" s="13" t="str">
        <f t="shared" si="6"/>
        <v>DBAT.CapWhrUse</v>
      </c>
      <c r="O46" s="70"/>
      <c r="P46" s="238" t="s">
        <v>69</v>
      </c>
      <c r="Q46" s="13"/>
      <c r="R46" s="13" t="s">
        <v>1249</v>
      </c>
    </row>
    <row r="47" spans="1:18" ht="165" customHeight="1" x14ac:dyDescent="0.2">
      <c r="A47" s="9" t="str">
        <f t="shared" si="1"/>
        <v>AI42</v>
      </c>
      <c r="B47" s="14" t="s">
        <v>767</v>
      </c>
      <c r="C47" s="47">
        <v>2</v>
      </c>
      <c r="D47" s="135">
        <v>0</v>
      </c>
      <c r="E47" s="135">
        <v>10</v>
      </c>
      <c r="F47" s="47">
        <v>1</v>
      </c>
      <c r="G47" s="47">
        <v>0</v>
      </c>
      <c r="H47" s="47" t="s">
        <v>68</v>
      </c>
      <c r="I47" s="47">
        <v>1</v>
      </c>
      <c r="J47" s="46" t="s">
        <v>15</v>
      </c>
      <c r="K47" s="47"/>
      <c r="L47" s="63" t="s">
        <v>280</v>
      </c>
      <c r="M47" s="13" t="s">
        <v>133</v>
      </c>
      <c r="N47" s="13" t="str">
        <f t="shared" si="6"/>
        <v>DRCC.GridCfgSel</v>
      </c>
      <c r="O47" s="70" t="s">
        <v>341</v>
      </c>
      <c r="P47" s="238"/>
      <c r="Q47" s="13" t="s">
        <v>214</v>
      </c>
      <c r="R47" s="184" t="s">
        <v>1179</v>
      </c>
    </row>
    <row r="48" spans="1:18" ht="185.1" customHeight="1" x14ac:dyDescent="0.2">
      <c r="A48" s="9" t="str">
        <f t="shared" si="1"/>
        <v>AI43</v>
      </c>
      <c r="B48" s="14" t="s">
        <v>768</v>
      </c>
      <c r="C48" s="47">
        <v>2</v>
      </c>
      <c r="D48" s="135">
        <v>0</v>
      </c>
      <c r="E48" s="135">
        <v>10</v>
      </c>
      <c r="F48" s="47">
        <v>1</v>
      </c>
      <c r="G48" s="47">
        <v>0</v>
      </c>
      <c r="H48" s="47" t="s">
        <v>68</v>
      </c>
      <c r="I48" s="47">
        <v>1</v>
      </c>
      <c r="J48" s="46" t="s">
        <v>15</v>
      </c>
      <c r="K48" s="47"/>
      <c r="L48" s="63" t="s">
        <v>281</v>
      </c>
      <c r="M48" s="13" t="s">
        <v>133</v>
      </c>
      <c r="N48" s="13" t="str">
        <f t="shared" si="6"/>
        <v>DRCC.GridCfgEdt</v>
      </c>
      <c r="O48" s="84" t="s">
        <v>341</v>
      </c>
      <c r="P48" s="238"/>
      <c r="Q48" s="13" t="s">
        <v>214</v>
      </c>
      <c r="R48" s="184" t="s">
        <v>1179</v>
      </c>
    </row>
    <row r="49" spans="1:18" ht="192" x14ac:dyDescent="0.2">
      <c r="A49" s="9" t="str">
        <f t="shared" si="1"/>
        <v>AI44</v>
      </c>
      <c r="B49" s="14" t="s">
        <v>842</v>
      </c>
      <c r="C49" s="47">
        <v>2</v>
      </c>
      <c r="D49" s="135">
        <v>0</v>
      </c>
      <c r="E49" s="135">
        <v>255</v>
      </c>
      <c r="F49" s="47">
        <v>1</v>
      </c>
      <c r="G49" s="47">
        <v>0</v>
      </c>
      <c r="H49" s="47" t="s">
        <v>68</v>
      </c>
      <c r="I49" s="47">
        <v>1</v>
      </c>
      <c r="J49" s="46" t="s">
        <v>24</v>
      </c>
      <c r="K49" s="46"/>
      <c r="L49" s="138" t="s">
        <v>279</v>
      </c>
      <c r="M49" s="45" t="s">
        <v>91</v>
      </c>
      <c r="N49" s="13" t="str">
        <f t="shared" si="6"/>
        <v>DRCS.GridCfgSt</v>
      </c>
      <c r="O49" s="84" t="s">
        <v>341</v>
      </c>
      <c r="P49" s="238"/>
      <c r="Q49" s="84" t="s">
        <v>214</v>
      </c>
      <c r="R49" s="184" t="s">
        <v>1179</v>
      </c>
    </row>
    <row r="50" spans="1:18" ht="36" x14ac:dyDescent="0.2">
      <c r="A50" s="9" t="str">
        <f t="shared" si="1"/>
        <v>AI45</v>
      </c>
      <c r="B50" s="14" t="s">
        <v>840</v>
      </c>
      <c r="C50" s="47">
        <v>2</v>
      </c>
      <c r="D50" s="135">
        <v>0</v>
      </c>
      <c r="E50" s="135">
        <v>2147483647</v>
      </c>
      <c r="F50" s="47">
        <v>1</v>
      </c>
      <c r="G50" s="47">
        <v>0</v>
      </c>
      <c r="H50" s="47" t="s">
        <v>536</v>
      </c>
      <c r="I50" s="47">
        <v>1</v>
      </c>
      <c r="J50" s="47"/>
      <c r="K50" s="47"/>
      <c r="L50" s="14"/>
      <c r="M50" s="13"/>
      <c r="N50" s="13" t="str">
        <f t="shared" si="0"/>
        <v>.</v>
      </c>
      <c r="O50" s="70"/>
      <c r="P50" s="238"/>
      <c r="Q50" s="14"/>
      <c r="R50" s="137" t="s">
        <v>1465</v>
      </c>
    </row>
    <row r="51" spans="1:18" s="233" customFormat="1" ht="138" customHeight="1" x14ac:dyDescent="0.2">
      <c r="A51" s="9" t="str">
        <f t="shared" si="1"/>
        <v>AI46</v>
      </c>
      <c r="B51" s="14" t="s">
        <v>841</v>
      </c>
      <c r="C51" s="47">
        <v>2</v>
      </c>
      <c r="D51" s="135" t="s">
        <v>363</v>
      </c>
      <c r="E51" s="135">
        <v>9</v>
      </c>
      <c r="F51" s="47">
        <v>1</v>
      </c>
      <c r="G51" s="47">
        <v>0</v>
      </c>
      <c r="H51" s="47" t="s">
        <v>536</v>
      </c>
      <c r="I51" s="47">
        <v>1</v>
      </c>
      <c r="J51" s="47"/>
      <c r="K51" s="47"/>
      <c r="L51" s="14"/>
      <c r="M51" s="13"/>
      <c r="N51" s="13" t="str">
        <f t="shared" si="0"/>
        <v>.</v>
      </c>
      <c r="O51" s="70"/>
      <c r="P51" s="238"/>
      <c r="Q51" s="14"/>
      <c r="R51" s="137" t="s">
        <v>1465</v>
      </c>
    </row>
    <row r="52" spans="1:18" s="233" customFormat="1" ht="36" customHeight="1" x14ac:dyDescent="0.2">
      <c r="A52" s="9" t="str">
        <f t="shared" si="1"/>
        <v>AI47</v>
      </c>
      <c r="B52" s="12" t="s">
        <v>1778</v>
      </c>
      <c r="C52" s="47"/>
      <c r="D52" s="135"/>
      <c r="E52" s="135"/>
      <c r="F52" s="47"/>
      <c r="G52" s="47"/>
      <c r="H52" s="47"/>
      <c r="I52" s="47"/>
      <c r="J52" s="47" t="s">
        <v>1127</v>
      </c>
      <c r="K52" s="47"/>
      <c r="L52" s="14" t="s">
        <v>1182</v>
      </c>
      <c r="M52" s="13"/>
      <c r="N52" s="13"/>
      <c r="O52" s="70"/>
      <c r="P52" s="238" t="s">
        <v>69</v>
      </c>
      <c r="Q52" s="14"/>
      <c r="R52" s="137"/>
    </row>
    <row r="53" spans="1:18" s="233" customFormat="1" ht="36" customHeight="1" x14ac:dyDescent="0.2">
      <c r="A53" s="9" t="str">
        <f t="shared" si="1"/>
        <v>AI48</v>
      </c>
      <c r="B53" s="12" t="s">
        <v>1852</v>
      </c>
      <c r="C53" s="47"/>
      <c r="D53" s="135"/>
      <c r="E53" s="135"/>
      <c r="F53" s="47"/>
      <c r="G53" s="47"/>
      <c r="H53" s="47"/>
      <c r="I53" s="47"/>
      <c r="J53" s="47" t="s">
        <v>1127</v>
      </c>
      <c r="K53" s="47"/>
      <c r="L53" s="14" t="s">
        <v>1779</v>
      </c>
      <c r="M53" s="13"/>
      <c r="N53" s="13"/>
      <c r="O53" s="70"/>
      <c r="P53" s="238" t="s">
        <v>69</v>
      </c>
      <c r="Q53" s="14"/>
      <c r="R53" s="137"/>
    </row>
    <row r="54" spans="1:18" s="233" customFormat="1" ht="36" customHeight="1" x14ac:dyDescent="0.2">
      <c r="A54" s="9" t="str">
        <f t="shared" si="1"/>
        <v>AI49</v>
      </c>
      <c r="B54" s="12" t="s">
        <v>1812</v>
      </c>
      <c r="C54" s="47"/>
      <c r="D54" s="135"/>
      <c r="E54" s="135"/>
      <c r="F54" s="47"/>
      <c r="G54" s="47"/>
      <c r="H54" s="47"/>
      <c r="I54" s="47"/>
      <c r="J54" s="47"/>
      <c r="K54" s="47"/>
      <c r="L54" s="14"/>
      <c r="M54" s="13"/>
      <c r="N54" s="13"/>
      <c r="O54" s="70"/>
      <c r="P54" s="238" t="s">
        <v>69</v>
      </c>
      <c r="Q54" s="14"/>
      <c r="R54" s="137"/>
    </row>
    <row r="55" spans="1:18" s="233" customFormat="1" ht="36" customHeight="1" x14ac:dyDescent="0.2">
      <c r="A55" s="9" t="str">
        <f t="shared" si="1"/>
        <v>AI50</v>
      </c>
      <c r="B55" s="12" t="s">
        <v>1811</v>
      </c>
      <c r="C55" s="47"/>
      <c r="D55" s="135"/>
      <c r="E55" s="135"/>
      <c r="F55" s="47"/>
      <c r="G55" s="47"/>
      <c r="H55" s="47"/>
      <c r="I55" s="47"/>
      <c r="J55" s="47"/>
      <c r="K55" s="47"/>
      <c r="L55" s="14"/>
      <c r="M55" s="13"/>
      <c r="N55" s="13"/>
      <c r="O55" s="70"/>
      <c r="P55" s="238" t="s">
        <v>69</v>
      </c>
      <c r="Q55" s="14"/>
      <c r="R55" s="137"/>
    </row>
    <row r="56" spans="1:18" s="233" customFormat="1" ht="36" customHeight="1" x14ac:dyDescent="0.2">
      <c r="A56" s="9" t="str">
        <f t="shared" si="1"/>
        <v>AI51</v>
      </c>
      <c r="B56" s="12" t="s">
        <v>1780</v>
      </c>
      <c r="C56" s="47"/>
      <c r="D56" s="135"/>
      <c r="E56" s="135"/>
      <c r="F56" s="47"/>
      <c r="G56" s="47"/>
      <c r="H56" s="47"/>
      <c r="I56" s="47"/>
      <c r="J56" s="47"/>
      <c r="K56" s="47"/>
      <c r="L56" s="14"/>
      <c r="M56" s="13"/>
      <c r="N56" s="13"/>
      <c r="O56" s="70"/>
      <c r="P56" s="238" t="s">
        <v>69</v>
      </c>
      <c r="Q56" s="14"/>
      <c r="R56" s="137"/>
    </row>
    <row r="57" spans="1:18" s="233" customFormat="1" ht="36" customHeight="1" x14ac:dyDescent="0.2">
      <c r="A57" s="9" t="str">
        <f t="shared" si="1"/>
        <v>AI52</v>
      </c>
      <c r="B57" s="12" t="s">
        <v>1853</v>
      </c>
      <c r="C57" s="47"/>
      <c r="D57" s="135"/>
      <c r="E57" s="135"/>
      <c r="F57" s="47"/>
      <c r="G57" s="47"/>
      <c r="H57" s="47"/>
      <c r="I57" s="47"/>
      <c r="J57" s="47"/>
      <c r="K57" s="47"/>
      <c r="L57" s="14"/>
      <c r="M57" s="13"/>
      <c r="N57" s="13"/>
      <c r="O57" s="70"/>
      <c r="P57" s="238" t="s">
        <v>69</v>
      </c>
      <c r="Q57" s="14"/>
      <c r="R57" s="137"/>
    </row>
    <row r="58" spans="1:18" s="233" customFormat="1" ht="36" customHeight="1" x14ac:dyDescent="0.2">
      <c r="A58" s="9" t="str">
        <f t="shared" si="1"/>
        <v>AI53</v>
      </c>
      <c r="B58" s="12" t="s">
        <v>1813</v>
      </c>
      <c r="C58" s="47"/>
      <c r="D58" s="135"/>
      <c r="E58" s="135"/>
      <c r="F58" s="47"/>
      <c r="G58" s="47"/>
      <c r="H58" s="47"/>
      <c r="I58" s="47"/>
      <c r="J58" s="47"/>
      <c r="K58" s="47"/>
      <c r="L58" s="14"/>
      <c r="M58" s="13"/>
      <c r="N58" s="13"/>
      <c r="O58" s="70"/>
      <c r="P58" s="238" t="s">
        <v>69</v>
      </c>
      <c r="Q58" s="14"/>
      <c r="R58" s="137"/>
    </row>
    <row r="59" spans="1:18" s="233" customFormat="1" ht="36" customHeight="1" x14ac:dyDescent="0.2">
      <c r="A59" s="9" t="str">
        <f t="shared" si="1"/>
        <v>AI54</v>
      </c>
      <c r="B59" s="12" t="s">
        <v>1814</v>
      </c>
      <c r="C59" s="47"/>
      <c r="D59" s="135"/>
      <c r="E59" s="135"/>
      <c r="F59" s="47"/>
      <c r="G59" s="47"/>
      <c r="H59" s="47"/>
      <c r="I59" s="47"/>
      <c r="J59" s="47"/>
      <c r="K59" s="47"/>
      <c r="L59" s="14"/>
      <c r="M59" s="13"/>
      <c r="N59" s="13"/>
      <c r="O59" s="70"/>
      <c r="P59" s="238" t="s">
        <v>69</v>
      </c>
      <c r="Q59" s="14"/>
      <c r="R59" s="137"/>
    </row>
    <row r="60" spans="1:18" ht="36.75" customHeight="1" x14ac:dyDescent="0.2">
      <c r="A60" s="9" t="str">
        <f t="shared" si="1"/>
        <v>AI55</v>
      </c>
      <c r="B60" s="12" t="s">
        <v>1466</v>
      </c>
      <c r="C60" s="47">
        <v>2</v>
      </c>
      <c r="D60" s="135">
        <v>0</v>
      </c>
      <c r="E60" s="135">
        <v>2147483647</v>
      </c>
      <c r="F60" s="47">
        <v>1</v>
      </c>
      <c r="G60" s="47">
        <v>0</v>
      </c>
      <c r="H60" s="47" t="s">
        <v>68</v>
      </c>
      <c r="I60" s="135">
        <v>1</v>
      </c>
      <c r="J60" s="47" t="s">
        <v>300</v>
      </c>
      <c r="K60" s="47"/>
      <c r="L60" s="14" t="s">
        <v>1182</v>
      </c>
      <c r="M60" s="13" t="s">
        <v>84</v>
      </c>
      <c r="N60" s="13" t="str">
        <f t="shared" ref="N60" si="7">J60&amp;K60 &amp;"."&amp;L60</f>
        <v xml:space="preserve">RDGS.ECPRefId </v>
      </c>
      <c r="O60" s="70" t="s">
        <v>192</v>
      </c>
      <c r="P60" s="238" t="s">
        <v>69</v>
      </c>
      <c r="Q60" s="13"/>
      <c r="R60" s="14" t="s">
        <v>1183</v>
      </c>
    </row>
    <row r="61" spans="1:18" ht="48" x14ac:dyDescent="0.2">
      <c r="A61" s="9" t="str">
        <f t="shared" si="1"/>
        <v>AI56</v>
      </c>
      <c r="B61" s="20" t="s">
        <v>311</v>
      </c>
      <c r="C61" s="47">
        <v>2</v>
      </c>
      <c r="D61" s="135">
        <v>0</v>
      </c>
      <c r="E61" s="135">
        <v>2</v>
      </c>
      <c r="F61" s="47">
        <v>1</v>
      </c>
      <c r="G61" s="47">
        <v>0</v>
      </c>
      <c r="H61" s="47" t="s">
        <v>68</v>
      </c>
      <c r="I61" s="47">
        <v>1</v>
      </c>
      <c r="J61" s="47" t="s">
        <v>300</v>
      </c>
      <c r="K61" s="47"/>
      <c r="L61" s="14" t="s">
        <v>305</v>
      </c>
      <c r="M61" s="13" t="s">
        <v>133</v>
      </c>
      <c r="N61" s="13" t="str">
        <f t="shared" si="0"/>
        <v>RDGS.ArGraMod</v>
      </c>
      <c r="O61" s="70" t="s">
        <v>192</v>
      </c>
      <c r="P61" s="238" t="s">
        <v>69</v>
      </c>
      <c r="Q61" s="14" t="s">
        <v>671</v>
      </c>
      <c r="R61" s="14"/>
    </row>
    <row r="62" spans="1:18" ht="48" x14ac:dyDescent="0.2">
      <c r="A62" s="9" t="str">
        <f t="shared" si="1"/>
        <v>AI57</v>
      </c>
      <c r="B62" s="20" t="s">
        <v>758</v>
      </c>
      <c r="C62" s="47">
        <v>2</v>
      </c>
      <c r="D62" s="135">
        <v>0</v>
      </c>
      <c r="E62" s="135">
        <v>1000</v>
      </c>
      <c r="F62" s="47">
        <v>0.1</v>
      </c>
      <c r="G62" s="47">
        <v>0</v>
      </c>
      <c r="H62" s="47" t="s">
        <v>83</v>
      </c>
      <c r="I62" s="47">
        <v>1</v>
      </c>
      <c r="J62" s="47" t="s">
        <v>300</v>
      </c>
      <c r="K62" s="47"/>
      <c r="L62" s="14" t="s">
        <v>308</v>
      </c>
      <c r="M62" s="13" t="s">
        <v>121</v>
      </c>
      <c r="N62" s="13" t="str">
        <f t="shared" si="0"/>
        <v>RDGS.DbVMin</v>
      </c>
      <c r="O62" s="70" t="s">
        <v>192</v>
      </c>
      <c r="P62" s="238" t="s">
        <v>69</v>
      </c>
      <c r="Q62" s="13"/>
      <c r="R62" s="84"/>
    </row>
    <row r="63" spans="1:18" ht="60" x14ac:dyDescent="0.2">
      <c r="A63" s="9" t="str">
        <f t="shared" si="1"/>
        <v>AI58</v>
      </c>
      <c r="B63" s="20" t="s">
        <v>759</v>
      </c>
      <c r="C63" s="47">
        <v>2</v>
      </c>
      <c r="D63" s="135">
        <v>0</v>
      </c>
      <c r="E63" s="135">
        <v>1000</v>
      </c>
      <c r="F63" s="47">
        <v>0.1</v>
      </c>
      <c r="G63" s="47">
        <v>0</v>
      </c>
      <c r="H63" s="47" t="s">
        <v>83</v>
      </c>
      <c r="I63" s="47">
        <v>1</v>
      </c>
      <c r="J63" s="47" t="s">
        <v>300</v>
      </c>
      <c r="K63" s="47"/>
      <c r="L63" s="14" t="s">
        <v>309</v>
      </c>
      <c r="M63" s="13" t="s">
        <v>121</v>
      </c>
      <c r="N63" s="13" t="str">
        <f t="shared" si="0"/>
        <v>RDGS.DbVMax</v>
      </c>
      <c r="O63" s="70" t="s">
        <v>192</v>
      </c>
      <c r="P63" s="238" t="s">
        <v>69</v>
      </c>
      <c r="Q63" s="13"/>
      <c r="R63" s="14"/>
    </row>
    <row r="64" spans="1:18" ht="48" x14ac:dyDescent="0.2">
      <c r="A64" s="9" t="str">
        <f t="shared" si="1"/>
        <v>AI59</v>
      </c>
      <c r="B64" s="20" t="s">
        <v>694</v>
      </c>
      <c r="C64" s="47">
        <v>2</v>
      </c>
      <c r="D64" s="135">
        <v>-2147483648</v>
      </c>
      <c r="E64" s="135">
        <v>2147483647</v>
      </c>
      <c r="F64" s="47">
        <v>1E-3</v>
      </c>
      <c r="G64" s="47">
        <v>0</v>
      </c>
      <c r="H64" s="47" t="s">
        <v>68</v>
      </c>
      <c r="I64" s="47">
        <v>1</v>
      </c>
      <c r="J64" s="47" t="s">
        <v>300</v>
      </c>
      <c r="K64" s="47"/>
      <c r="L64" s="14" t="s">
        <v>306</v>
      </c>
      <c r="M64" s="13" t="s">
        <v>121</v>
      </c>
      <c r="N64" s="13" t="str">
        <f t="shared" si="0"/>
        <v>RDGS.ArGraSag</v>
      </c>
      <c r="O64" s="70" t="s">
        <v>192</v>
      </c>
      <c r="P64" s="238" t="s">
        <v>69</v>
      </c>
      <c r="Q64" s="13"/>
      <c r="R64" s="14"/>
    </row>
    <row r="65" spans="1:18" ht="48" x14ac:dyDescent="0.2">
      <c r="A65" s="9" t="str">
        <f t="shared" si="1"/>
        <v>AI60</v>
      </c>
      <c r="B65" s="20" t="s">
        <v>695</v>
      </c>
      <c r="C65" s="47">
        <v>2</v>
      </c>
      <c r="D65" s="135">
        <v>-2147483648</v>
      </c>
      <c r="E65" s="135">
        <v>2147483647</v>
      </c>
      <c r="F65" s="47">
        <v>1E-3</v>
      </c>
      <c r="G65" s="47">
        <v>0</v>
      </c>
      <c r="H65" s="47" t="s">
        <v>68</v>
      </c>
      <c r="I65" s="47">
        <v>1</v>
      </c>
      <c r="J65" s="47" t="s">
        <v>300</v>
      </c>
      <c r="K65" s="47"/>
      <c r="L65" s="14" t="s">
        <v>307</v>
      </c>
      <c r="M65" s="13" t="s">
        <v>121</v>
      </c>
      <c r="N65" s="13" t="str">
        <f t="shared" si="0"/>
        <v>RDGS.ArGraSwell</v>
      </c>
      <c r="O65" s="70" t="s">
        <v>192</v>
      </c>
      <c r="P65" s="238" t="s">
        <v>69</v>
      </c>
      <c r="Q65" s="13"/>
      <c r="R65" s="14"/>
    </row>
    <row r="66" spans="1:18" ht="24" x14ac:dyDescent="0.2">
      <c r="A66" s="9" t="str">
        <f t="shared" si="1"/>
        <v>AI61</v>
      </c>
      <c r="B66" s="20" t="s">
        <v>696</v>
      </c>
      <c r="C66" s="47">
        <v>2</v>
      </c>
      <c r="D66" s="135">
        <v>0</v>
      </c>
      <c r="E66" s="135">
        <v>2147483647</v>
      </c>
      <c r="F66" s="47">
        <v>1</v>
      </c>
      <c r="G66" s="47">
        <v>0</v>
      </c>
      <c r="H66" s="47" t="s">
        <v>96</v>
      </c>
      <c r="I66" s="47">
        <v>1</v>
      </c>
      <c r="J66" s="47" t="s">
        <v>300</v>
      </c>
      <c r="K66" s="47"/>
      <c r="L66" s="14" t="s">
        <v>312</v>
      </c>
      <c r="M66" s="13" t="s">
        <v>84</v>
      </c>
      <c r="N66" s="13" t="str">
        <f t="shared" si="0"/>
        <v>RDGS.FiltTms</v>
      </c>
      <c r="O66" s="84" t="s">
        <v>192</v>
      </c>
      <c r="P66" s="238" t="s">
        <v>69</v>
      </c>
      <c r="Q66" s="13"/>
      <c r="R66" s="84"/>
    </row>
    <row r="67" spans="1:18" ht="36" x14ac:dyDescent="0.2">
      <c r="A67" s="9" t="str">
        <f t="shared" si="1"/>
        <v>AI62</v>
      </c>
      <c r="B67" s="14" t="s">
        <v>700</v>
      </c>
      <c r="C67" s="47">
        <v>2</v>
      </c>
      <c r="D67" s="135">
        <v>0</v>
      </c>
      <c r="E67" s="135">
        <v>1000</v>
      </c>
      <c r="F67" s="47">
        <v>0.1</v>
      </c>
      <c r="G67" s="47">
        <v>0</v>
      </c>
      <c r="H67" s="47" t="s">
        <v>83</v>
      </c>
      <c r="I67" s="47">
        <v>1</v>
      </c>
      <c r="J67" s="47" t="s">
        <v>300</v>
      </c>
      <c r="K67" s="47"/>
      <c r="L67" s="14" t="s">
        <v>313</v>
      </c>
      <c r="M67" s="13" t="s">
        <v>121</v>
      </c>
      <c r="N67" s="13" t="str">
        <f t="shared" si="0"/>
        <v>RDGS.BlkZnV</v>
      </c>
      <c r="O67" s="70" t="s">
        <v>192</v>
      </c>
      <c r="P67" s="238" t="s">
        <v>69</v>
      </c>
      <c r="Q67" s="13"/>
      <c r="R67" s="14"/>
    </row>
    <row r="68" spans="1:18" ht="48" x14ac:dyDescent="0.2">
      <c r="A68" s="9" t="str">
        <f t="shared" si="1"/>
        <v>AI63</v>
      </c>
      <c r="B68" s="20" t="s">
        <v>699</v>
      </c>
      <c r="C68" s="47">
        <v>2</v>
      </c>
      <c r="D68" s="135">
        <v>0</v>
      </c>
      <c r="E68" s="135">
        <v>1000</v>
      </c>
      <c r="F68" s="47">
        <v>0.1</v>
      </c>
      <c r="G68" s="47">
        <v>0</v>
      </c>
      <c r="H68" s="47" t="s">
        <v>83</v>
      </c>
      <c r="I68" s="47">
        <v>1</v>
      </c>
      <c r="J68" s="47" t="s">
        <v>300</v>
      </c>
      <c r="K68" s="47"/>
      <c r="L68" s="14" t="s">
        <v>314</v>
      </c>
      <c r="M68" s="13" t="s">
        <v>121</v>
      </c>
      <c r="N68" s="13" t="str">
        <f t="shared" si="0"/>
        <v>RDGS.HysBlkZnV</v>
      </c>
      <c r="O68" s="70" t="s">
        <v>192</v>
      </c>
      <c r="P68" s="238" t="s">
        <v>69</v>
      </c>
      <c r="Q68" s="13"/>
      <c r="R68" s="14"/>
    </row>
    <row r="69" spans="1:18" ht="48" x14ac:dyDescent="0.2">
      <c r="A69" s="9" t="str">
        <f t="shared" si="1"/>
        <v>AI64</v>
      </c>
      <c r="B69" s="20" t="s">
        <v>697</v>
      </c>
      <c r="C69" s="47">
        <v>2</v>
      </c>
      <c r="D69" s="135">
        <v>0</v>
      </c>
      <c r="E69" s="135">
        <v>2147483647</v>
      </c>
      <c r="F69" s="47">
        <v>1</v>
      </c>
      <c r="G69" s="47">
        <v>0</v>
      </c>
      <c r="H69" s="47" t="s">
        <v>248</v>
      </c>
      <c r="I69" s="47">
        <v>1</v>
      </c>
      <c r="J69" s="47" t="s">
        <v>300</v>
      </c>
      <c r="K69" s="47"/>
      <c r="L69" s="14" t="s">
        <v>315</v>
      </c>
      <c r="M69" s="13" t="s">
        <v>84</v>
      </c>
      <c r="N69" s="13" t="str">
        <f t="shared" si="0"/>
        <v>RDGS.BlkZnTmms</v>
      </c>
      <c r="O69" s="70" t="s">
        <v>192</v>
      </c>
      <c r="P69" s="238" t="s">
        <v>69</v>
      </c>
      <c r="Q69" s="13"/>
      <c r="R69" s="14"/>
    </row>
    <row r="70" spans="1:18" ht="60" x14ac:dyDescent="0.2">
      <c r="A70" s="9" t="str">
        <f t="shared" ref="A70:A133" si="8" xml:space="preserve"> "AI"&amp;(ROW(A66)-1 )</f>
        <v>AI65</v>
      </c>
      <c r="B70" s="20" t="s">
        <v>698</v>
      </c>
      <c r="C70" s="47">
        <v>2</v>
      </c>
      <c r="D70" s="135">
        <v>0</v>
      </c>
      <c r="E70" s="135">
        <v>2147483647</v>
      </c>
      <c r="F70" s="47">
        <v>1</v>
      </c>
      <c r="G70" s="47">
        <v>0</v>
      </c>
      <c r="H70" s="47" t="s">
        <v>248</v>
      </c>
      <c r="I70" s="47">
        <v>1</v>
      </c>
      <c r="J70" s="47" t="s">
        <v>300</v>
      </c>
      <c r="K70" s="47"/>
      <c r="L70" s="14" t="s">
        <v>316</v>
      </c>
      <c r="M70" s="13" t="s">
        <v>84</v>
      </c>
      <c r="N70" s="13" t="str">
        <f t="shared" si="0"/>
        <v>RDGS.HoldTmms</v>
      </c>
      <c r="O70" s="70" t="s">
        <v>192</v>
      </c>
      <c r="P70" s="238" t="s">
        <v>69</v>
      </c>
      <c r="Q70" s="13"/>
      <c r="R70" s="14"/>
    </row>
    <row r="71" spans="1:18" ht="24.6" customHeight="1" x14ac:dyDescent="0.2">
      <c r="A71" s="9" t="str">
        <f t="shared" si="8"/>
        <v>AI66</v>
      </c>
      <c r="B71" s="12" t="s">
        <v>1636</v>
      </c>
      <c r="C71" s="47">
        <v>2</v>
      </c>
      <c r="D71" s="135">
        <v>0</v>
      </c>
      <c r="E71" s="135">
        <v>2147483647</v>
      </c>
      <c r="F71" s="47">
        <v>1</v>
      </c>
      <c r="G71" s="47">
        <v>0</v>
      </c>
      <c r="H71" s="47" t="s">
        <v>106</v>
      </c>
      <c r="I71" s="135" t="s">
        <v>283</v>
      </c>
      <c r="J71" s="47" t="s">
        <v>300</v>
      </c>
      <c r="K71" s="47"/>
      <c r="L71" s="14" t="s">
        <v>310</v>
      </c>
      <c r="M71" s="13" t="s">
        <v>36</v>
      </c>
      <c r="N71" s="13" t="str">
        <f t="shared" si="0"/>
        <v>RDGS.Vav</v>
      </c>
      <c r="O71" s="13" t="s">
        <v>192</v>
      </c>
      <c r="P71" s="238" t="s">
        <v>69</v>
      </c>
      <c r="Q71" s="13" t="s">
        <v>214</v>
      </c>
      <c r="R71" s="14" t="s">
        <v>1250</v>
      </c>
    </row>
    <row r="72" spans="1:18" ht="36" x14ac:dyDescent="0.2">
      <c r="A72" s="9" t="str">
        <f t="shared" si="8"/>
        <v>AI67</v>
      </c>
      <c r="B72" s="14" t="s">
        <v>1637</v>
      </c>
      <c r="C72" s="47">
        <v>2</v>
      </c>
      <c r="D72" s="135">
        <v>0</v>
      </c>
      <c r="E72" s="135">
        <v>1000</v>
      </c>
      <c r="F72" s="47">
        <v>0.1</v>
      </c>
      <c r="G72" s="47">
        <v>0</v>
      </c>
      <c r="H72" s="47" t="s">
        <v>83</v>
      </c>
      <c r="I72" s="135" t="s">
        <v>283</v>
      </c>
      <c r="J72" s="47" t="s">
        <v>300</v>
      </c>
      <c r="K72" s="47"/>
      <c r="L72" s="14" t="s">
        <v>318</v>
      </c>
      <c r="M72" s="13" t="s">
        <v>36</v>
      </c>
      <c r="N72" s="13" t="str">
        <f t="shared" si="0"/>
        <v>RDGS.DelV</v>
      </c>
      <c r="O72" s="13" t="s">
        <v>192</v>
      </c>
      <c r="P72" s="238" t="s">
        <v>69</v>
      </c>
      <c r="Q72" s="13" t="s">
        <v>214</v>
      </c>
      <c r="R72" s="14" t="s">
        <v>1250</v>
      </c>
    </row>
    <row r="73" spans="1:18" ht="23.1" customHeight="1" x14ac:dyDescent="0.2">
      <c r="A73" s="9" t="str">
        <f t="shared" si="8"/>
        <v>AI68</v>
      </c>
      <c r="B73" s="12" t="s">
        <v>1091</v>
      </c>
      <c r="C73" s="47"/>
      <c r="D73" s="135">
        <v>0</v>
      </c>
      <c r="E73" s="135" t="s">
        <v>1090</v>
      </c>
      <c r="F73" s="47">
        <v>1</v>
      </c>
      <c r="G73" s="47">
        <v>0</v>
      </c>
      <c r="H73" s="47" t="s">
        <v>68</v>
      </c>
      <c r="I73" s="47">
        <v>1</v>
      </c>
      <c r="J73" s="47" t="s">
        <v>300</v>
      </c>
      <c r="K73" s="47"/>
      <c r="L73" s="14" t="s">
        <v>1395</v>
      </c>
      <c r="M73" s="13" t="s">
        <v>84</v>
      </c>
      <c r="N73" s="13" t="str">
        <f t="shared" si="0"/>
        <v>RDGS.ModPrty</v>
      </c>
      <c r="O73" s="70"/>
      <c r="P73" s="238" t="s">
        <v>69</v>
      </c>
      <c r="Q73" s="14"/>
      <c r="R73" s="14"/>
    </row>
    <row r="74" spans="1:18" ht="52.5" customHeight="1" x14ac:dyDescent="0.2">
      <c r="A74" s="9" t="str">
        <f t="shared" si="8"/>
        <v>AI69</v>
      </c>
      <c r="B74" s="20" t="s">
        <v>691</v>
      </c>
      <c r="C74" s="47">
        <v>2</v>
      </c>
      <c r="D74" s="135">
        <v>-2147483648</v>
      </c>
      <c r="E74" s="135">
        <v>2147483647</v>
      </c>
      <c r="F74" s="47">
        <v>1E-3</v>
      </c>
      <c r="G74" s="47">
        <v>0</v>
      </c>
      <c r="H74" s="47" t="s">
        <v>68</v>
      </c>
      <c r="I74" s="47">
        <v>1</v>
      </c>
      <c r="J74" s="47" t="s">
        <v>1235</v>
      </c>
      <c r="K74" s="47"/>
      <c r="L74" s="14" t="s">
        <v>320</v>
      </c>
      <c r="M74" s="13" t="s">
        <v>121</v>
      </c>
      <c r="N74" s="13" t="str">
        <f t="shared" ref="N74:N81" si="9">J74&amp;K74 &amp;"."&amp;L74</f>
        <v>DVWD .DynVWGra</v>
      </c>
      <c r="O74" s="70" t="s">
        <v>1281</v>
      </c>
      <c r="P74" s="238" t="s">
        <v>69</v>
      </c>
      <c r="Q74" s="13"/>
      <c r="R74" s="15"/>
    </row>
    <row r="75" spans="1:18" ht="24" x14ac:dyDescent="0.2">
      <c r="A75" s="9" t="str">
        <f t="shared" si="8"/>
        <v>AI70</v>
      </c>
      <c r="B75" s="14" t="s">
        <v>324</v>
      </c>
      <c r="C75" s="47">
        <v>2</v>
      </c>
      <c r="D75" s="135">
        <v>0</v>
      </c>
      <c r="E75" s="135">
        <v>2147483647</v>
      </c>
      <c r="F75" s="47">
        <v>1</v>
      </c>
      <c r="G75" s="47">
        <v>0</v>
      </c>
      <c r="H75" s="47" t="s">
        <v>96</v>
      </c>
      <c r="I75" s="47">
        <v>1</v>
      </c>
      <c r="J75" s="47" t="s">
        <v>1235</v>
      </c>
      <c r="K75" s="47"/>
      <c r="L75" s="14" t="s">
        <v>323</v>
      </c>
      <c r="M75" s="13" t="s">
        <v>121</v>
      </c>
      <c r="N75" s="13" t="str">
        <f t="shared" si="9"/>
        <v>DVWD .VWFilTms</v>
      </c>
      <c r="O75" s="70"/>
      <c r="P75" s="238" t="s">
        <v>69</v>
      </c>
      <c r="Q75" s="13"/>
      <c r="R75" s="14"/>
    </row>
    <row r="76" spans="1:18" ht="36" x14ac:dyDescent="0.2">
      <c r="A76" s="9" t="str">
        <f t="shared" si="8"/>
        <v>AI71</v>
      </c>
      <c r="B76" s="14" t="s">
        <v>764</v>
      </c>
      <c r="C76" s="47">
        <v>2</v>
      </c>
      <c r="D76" s="135">
        <v>0</v>
      </c>
      <c r="E76" s="135">
        <v>1000</v>
      </c>
      <c r="F76" s="47">
        <v>0.1</v>
      </c>
      <c r="G76" s="47">
        <v>0</v>
      </c>
      <c r="H76" s="47" t="s">
        <v>106</v>
      </c>
      <c r="I76" s="47">
        <v>1</v>
      </c>
      <c r="J76" s="47" t="s">
        <v>1235</v>
      </c>
      <c r="K76" s="47"/>
      <c r="L76" s="14" t="s">
        <v>321</v>
      </c>
      <c r="M76" s="13" t="s">
        <v>121</v>
      </c>
      <c r="N76" s="13" t="str">
        <f t="shared" si="9"/>
        <v>DVWD .DbVWLo</v>
      </c>
      <c r="O76" s="70"/>
      <c r="P76" s="238" t="s">
        <v>69</v>
      </c>
      <c r="Q76" s="13"/>
      <c r="R76" s="14"/>
    </row>
    <row r="77" spans="1:18" ht="36" x14ac:dyDescent="0.2">
      <c r="A77" s="9" t="str">
        <f t="shared" si="8"/>
        <v>AI72</v>
      </c>
      <c r="B77" s="14" t="s">
        <v>765</v>
      </c>
      <c r="C77" s="47">
        <v>2</v>
      </c>
      <c r="D77" s="135">
        <v>0</v>
      </c>
      <c r="E77" s="135">
        <v>1000</v>
      </c>
      <c r="F77" s="47">
        <v>0.1</v>
      </c>
      <c r="G77" s="47">
        <v>0</v>
      </c>
      <c r="H77" s="47" t="s">
        <v>106</v>
      </c>
      <c r="I77" s="47">
        <v>1</v>
      </c>
      <c r="J77" s="47" t="s">
        <v>1235</v>
      </c>
      <c r="K77" s="47"/>
      <c r="L77" s="14" t="s">
        <v>322</v>
      </c>
      <c r="M77" s="13" t="s">
        <v>121</v>
      </c>
      <c r="N77" s="13" t="str">
        <f t="shared" si="9"/>
        <v>DVWD .DbVWHi</v>
      </c>
      <c r="O77" s="70"/>
      <c r="P77" s="238" t="s">
        <v>69</v>
      </c>
      <c r="Q77" s="13"/>
      <c r="R77" s="14"/>
    </row>
    <row r="78" spans="1:18" ht="24.6" customHeight="1" x14ac:dyDescent="0.2">
      <c r="A78" s="9" t="str">
        <f t="shared" si="8"/>
        <v>AI73</v>
      </c>
      <c r="B78" s="107" t="s">
        <v>1421</v>
      </c>
      <c r="C78" s="47">
        <v>2</v>
      </c>
      <c r="D78" s="135">
        <v>0</v>
      </c>
      <c r="E78" s="135">
        <v>2147483647</v>
      </c>
      <c r="F78" s="47">
        <v>1</v>
      </c>
      <c r="G78" s="47">
        <v>0</v>
      </c>
      <c r="H78" s="47" t="s">
        <v>96</v>
      </c>
      <c r="I78" s="47">
        <v>1</v>
      </c>
      <c r="J78" s="47" t="s">
        <v>1235</v>
      </c>
      <c r="K78" s="47"/>
      <c r="L78" s="14" t="s">
        <v>131</v>
      </c>
      <c r="M78" s="13" t="s">
        <v>84</v>
      </c>
      <c r="N78" s="13" t="str">
        <f t="shared" si="9"/>
        <v>DVWD .RevtTms</v>
      </c>
      <c r="O78" s="70"/>
      <c r="P78" s="238" t="s">
        <v>69</v>
      </c>
      <c r="Q78" s="13"/>
      <c r="R78" s="14"/>
    </row>
    <row r="79" spans="1:18" ht="24.6" customHeight="1" x14ac:dyDescent="0.2">
      <c r="A79" s="9" t="str">
        <f t="shared" si="8"/>
        <v>AI74</v>
      </c>
      <c r="B79" s="12" t="s">
        <v>1095</v>
      </c>
      <c r="C79" s="47"/>
      <c r="D79" s="135">
        <v>0</v>
      </c>
      <c r="E79" s="135" t="s">
        <v>1090</v>
      </c>
      <c r="F79" s="47">
        <v>1</v>
      </c>
      <c r="G79" s="47">
        <v>0</v>
      </c>
      <c r="H79" s="47" t="s">
        <v>68</v>
      </c>
      <c r="I79" s="47">
        <v>1</v>
      </c>
      <c r="J79" s="47" t="s">
        <v>1235</v>
      </c>
      <c r="K79" s="47"/>
      <c r="L79" s="21" t="s">
        <v>1395</v>
      </c>
      <c r="M79" s="13" t="s">
        <v>84</v>
      </c>
      <c r="N79" s="13" t="str">
        <f t="shared" si="9"/>
        <v>DVWD .ModPrty</v>
      </c>
      <c r="O79" s="70"/>
      <c r="P79" s="238" t="s">
        <v>69</v>
      </c>
      <c r="Q79" s="14"/>
      <c r="R79" s="14"/>
    </row>
    <row r="80" spans="1:18" s="234" customFormat="1" ht="24.6" customHeight="1" x14ac:dyDescent="0.2">
      <c r="A80" s="9" t="str">
        <f t="shared" si="8"/>
        <v>AI75</v>
      </c>
      <c r="B80" s="22" t="s">
        <v>1448</v>
      </c>
      <c r="C80" s="44"/>
      <c r="D80" s="44"/>
      <c r="E80" s="44"/>
      <c r="F80" s="44"/>
      <c r="G80" s="44"/>
      <c r="H80" s="44"/>
      <c r="I80" s="44"/>
      <c r="J80" s="44" t="s">
        <v>1129</v>
      </c>
      <c r="K80" s="44">
        <v>2</v>
      </c>
      <c r="L80" s="15" t="s">
        <v>1182</v>
      </c>
      <c r="M80" s="39" t="s">
        <v>121</v>
      </c>
      <c r="N80" s="39" t="str">
        <f t="shared" si="9"/>
        <v xml:space="preserve">FWHZ2.ECPRefId </v>
      </c>
      <c r="O80" s="44" t="s">
        <v>1253</v>
      </c>
      <c r="P80" s="238" t="s">
        <v>69</v>
      </c>
      <c r="Q80" s="44"/>
      <c r="R80" s="44"/>
    </row>
    <row r="81" spans="1:18" s="234" customFormat="1" ht="24.6" customHeight="1" x14ac:dyDescent="0.2">
      <c r="A81" s="9" t="str">
        <f t="shared" si="8"/>
        <v>AI76</v>
      </c>
      <c r="B81" s="22" t="s">
        <v>1721</v>
      </c>
      <c r="C81" s="44"/>
      <c r="D81" s="44"/>
      <c r="E81" s="44"/>
      <c r="F81" s="44"/>
      <c r="G81" s="44"/>
      <c r="H81" s="44"/>
      <c r="I81" s="44"/>
      <c r="J81" s="44" t="s">
        <v>1129</v>
      </c>
      <c r="K81" s="44">
        <v>2</v>
      </c>
      <c r="L81" s="15" t="s">
        <v>1244</v>
      </c>
      <c r="M81" s="39" t="s">
        <v>36</v>
      </c>
      <c r="N81" s="39" t="str">
        <f t="shared" si="9"/>
        <v>FWHZ2.HzRef</v>
      </c>
      <c r="O81" s="44"/>
      <c r="P81" s="238" t="s">
        <v>69</v>
      </c>
      <c r="Q81" s="44"/>
      <c r="R81" s="44"/>
    </row>
    <row r="82" spans="1:18" ht="42" customHeight="1" x14ac:dyDescent="0.2">
      <c r="A82" s="9" t="str">
        <f t="shared" si="8"/>
        <v>AI77</v>
      </c>
      <c r="B82" s="8" t="s">
        <v>1454</v>
      </c>
      <c r="C82" s="47"/>
      <c r="D82" s="47"/>
      <c r="E82" s="47"/>
      <c r="F82" s="47"/>
      <c r="G82" s="47"/>
      <c r="H82" s="47"/>
      <c r="I82" s="47"/>
      <c r="J82" s="47" t="s">
        <v>1129</v>
      </c>
      <c r="K82" s="44">
        <v>2</v>
      </c>
      <c r="L82" s="13" t="s">
        <v>1191</v>
      </c>
      <c r="M82" s="13" t="s">
        <v>121</v>
      </c>
      <c r="N82" s="13" t="str">
        <f t="shared" ref="N82:N89" si="10">J82&amp;K82 &amp;"."&amp;L82</f>
        <v>FWHZ2.WCtlHzEna</v>
      </c>
      <c r="O82" s="47"/>
      <c r="P82" s="238" t="s">
        <v>69</v>
      </c>
      <c r="Q82" s="47"/>
      <c r="R82" s="47"/>
    </row>
    <row r="83" spans="1:18" ht="24" x14ac:dyDescent="0.2">
      <c r="A83" s="9" t="str">
        <f t="shared" si="8"/>
        <v>AI78</v>
      </c>
      <c r="B83" s="13" t="s">
        <v>1451</v>
      </c>
      <c r="C83" s="47"/>
      <c r="D83" s="47"/>
      <c r="E83" s="47"/>
      <c r="F83" s="47"/>
      <c r="G83" s="47"/>
      <c r="H83" s="47"/>
      <c r="I83" s="47"/>
      <c r="J83" s="47" t="s">
        <v>1129</v>
      </c>
      <c r="K83" s="44">
        <v>2</v>
      </c>
      <c r="L83" s="13" t="s">
        <v>1185</v>
      </c>
      <c r="M83" s="13" t="s">
        <v>121</v>
      </c>
      <c r="N83" s="13" t="str">
        <f t="shared" si="10"/>
        <v>FWHZ2.HzStr</v>
      </c>
      <c r="O83" s="47"/>
      <c r="P83" s="238" t="s">
        <v>69</v>
      </c>
      <c r="Q83" s="47"/>
      <c r="R83" s="47"/>
    </row>
    <row r="84" spans="1:18" ht="24" x14ac:dyDescent="0.2">
      <c r="A84" s="9" t="str">
        <f t="shared" si="8"/>
        <v>AI79</v>
      </c>
      <c r="B84" s="13" t="s">
        <v>1452</v>
      </c>
      <c r="C84" s="47"/>
      <c r="D84" s="47"/>
      <c r="E84" s="47"/>
      <c r="F84" s="47"/>
      <c r="G84" s="47"/>
      <c r="H84" s="47"/>
      <c r="I84" s="47"/>
      <c r="J84" s="47" t="s">
        <v>1129</v>
      </c>
      <c r="K84" s="44">
        <v>2</v>
      </c>
      <c r="L84" s="13" t="s">
        <v>1186</v>
      </c>
      <c r="M84" s="13" t="s">
        <v>121</v>
      </c>
      <c r="N84" s="13" t="str">
        <f t="shared" si="10"/>
        <v>FWHZ2.HzStop</v>
      </c>
      <c r="O84" s="47"/>
      <c r="P84" s="238" t="s">
        <v>69</v>
      </c>
      <c r="Q84" s="47"/>
      <c r="R84" s="47"/>
    </row>
    <row r="85" spans="1:18" ht="36" x14ac:dyDescent="0.2">
      <c r="A85" s="9" t="str">
        <f t="shared" si="8"/>
        <v>AI80</v>
      </c>
      <c r="B85" s="13" t="s">
        <v>1453</v>
      </c>
      <c r="C85" s="47"/>
      <c r="D85" s="47"/>
      <c r="E85" s="47"/>
      <c r="F85" s="47"/>
      <c r="G85" s="47"/>
      <c r="H85" s="47"/>
      <c r="I85" s="47"/>
      <c r="J85" s="47" t="s">
        <v>1129</v>
      </c>
      <c r="K85" s="44">
        <v>2</v>
      </c>
      <c r="L85" s="13" t="s">
        <v>1187</v>
      </c>
      <c r="M85" s="13" t="s">
        <v>121</v>
      </c>
      <c r="N85" s="13" t="str">
        <f t="shared" si="10"/>
        <v>FWHZ2.HzStopWGra</v>
      </c>
      <c r="O85" s="47"/>
      <c r="P85" s="238" t="s">
        <v>69</v>
      </c>
      <c r="Q85" s="47"/>
      <c r="R85" s="47"/>
    </row>
    <row r="86" spans="1:18" ht="25.5" customHeight="1" x14ac:dyDescent="0.2">
      <c r="A86" s="9" t="str">
        <f t="shared" si="8"/>
        <v>AI81</v>
      </c>
      <c r="B86" s="13" t="s">
        <v>1455</v>
      </c>
      <c r="C86" s="47"/>
      <c r="D86" s="47"/>
      <c r="E86" s="47"/>
      <c r="F86" s="47"/>
      <c r="G86" s="47"/>
      <c r="H86" s="47" t="s">
        <v>248</v>
      </c>
      <c r="I86" s="47"/>
      <c r="J86" s="47" t="s">
        <v>1129</v>
      </c>
      <c r="K86" s="44">
        <v>2</v>
      </c>
      <c r="L86" s="13" t="s">
        <v>1188</v>
      </c>
      <c r="M86" s="13" t="s">
        <v>84</v>
      </c>
      <c r="N86" s="13" t="str">
        <f t="shared" si="10"/>
        <v>FWHZ2.ActDlTmms</v>
      </c>
      <c r="O86" s="47"/>
      <c r="P86" s="238" t="s">
        <v>69</v>
      </c>
      <c r="Q86" s="47"/>
      <c r="R86" s="47"/>
    </row>
    <row r="87" spans="1:18" ht="24" x14ac:dyDescent="0.2">
      <c r="A87" s="9" t="str">
        <f t="shared" si="8"/>
        <v>AI82</v>
      </c>
      <c r="B87" s="8" t="s">
        <v>1450</v>
      </c>
      <c r="C87" s="47"/>
      <c r="D87" s="47"/>
      <c r="E87" s="47"/>
      <c r="F87" s="47"/>
      <c r="G87" s="47"/>
      <c r="H87" s="47"/>
      <c r="I87" s="47"/>
      <c r="J87" s="47" t="s">
        <v>1129</v>
      </c>
      <c r="K87" s="44">
        <v>2</v>
      </c>
      <c r="L87" s="13" t="s">
        <v>1189</v>
      </c>
      <c r="M87" s="13" t="s">
        <v>177</v>
      </c>
      <c r="N87" s="13" t="str">
        <f t="shared" si="10"/>
        <v>FWHZ2.HysEna</v>
      </c>
      <c r="O87" s="47"/>
      <c r="P87" s="238" t="s">
        <v>69</v>
      </c>
      <c r="Q87" s="47"/>
      <c r="R87" s="47"/>
    </row>
    <row r="88" spans="1:18" ht="24" x14ac:dyDescent="0.2">
      <c r="A88" s="9" t="str">
        <f t="shared" si="8"/>
        <v>AI83</v>
      </c>
      <c r="B88" s="13" t="s">
        <v>1456</v>
      </c>
      <c r="C88" s="47"/>
      <c r="D88" s="47"/>
      <c r="E88" s="47"/>
      <c r="F88" s="47"/>
      <c r="G88" s="47"/>
      <c r="H88" s="47"/>
      <c r="I88" s="47"/>
      <c r="J88" s="47" t="s">
        <v>1129</v>
      </c>
      <c r="K88" s="44">
        <v>2</v>
      </c>
      <c r="L88" s="13" t="s">
        <v>1190</v>
      </c>
      <c r="M88" s="13" t="s">
        <v>177</v>
      </c>
      <c r="N88" s="13" t="str">
        <f t="shared" si="10"/>
        <v>FWHZ2.SnptW</v>
      </c>
      <c r="O88" s="47"/>
      <c r="P88" s="238" t="s">
        <v>69</v>
      </c>
      <c r="Q88" s="47"/>
      <c r="R88" s="47"/>
    </row>
    <row r="89" spans="1:18" ht="23.1" customHeight="1" x14ac:dyDescent="0.2">
      <c r="A89" s="9" t="str">
        <f t="shared" si="8"/>
        <v>AI84</v>
      </c>
      <c r="B89" s="12" t="s">
        <v>1449</v>
      </c>
      <c r="C89" s="47"/>
      <c r="D89" s="135">
        <v>0</v>
      </c>
      <c r="E89" s="135" t="s">
        <v>1090</v>
      </c>
      <c r="F89" s="47">
        <v>1</v>
      </c>
      <c r="G89" s="47">
        <v>0</v>
      </c>
      <c r="H89" s="47" t="s">
        <v>68</v>
      </c>
      <c r="I89" s="47">
        <v>1</v>
      </c>
      <c r="J89" s="47" t="s">
        <v>1129</v>
      </c>
      <c r="K89" s="44">
        <v>2</v>
      </c>
      <c r="L89" s="14" t="s">
        <v>1395</v>
      </c>
      <c r="M89" s="13" t="s">
        <v>84</v>
      </c>
      <c r="N89" s="13" t="str">
        <f t="shared" si="10"/>
        <v>FWHZ2.ModPrty</v>
      </c>
      <c r="O89" s="70"/>
      <c r="P89" s="238" t="s">
        <v>69</v>
      </c>
      <c r="Q89" s="14"/>
      <c r="R89" s="14"/>
    </row>
    <row r="90" spans="1:18" s="233" customFormat="1" ht="24.6" customHeight="1" x14ac:dyDescent="0.2">
      <c r="A90" s="9" t="str">
        <f t="shared" si="8"/>
        <v>AI85</v>
      </c>
      <c r="B90" s="12" t="s">
        <v>1854</v>
      </c>
      <c r="C90" s="47"/>
      <c r="D90" s="135"/>
      <c r="E90" s="135"/>
      <c r="F90" s="47"/>
      <c r="G90" s="47"/>
      <c r="H90" s="47"/>
      <c r="I90" s="47"/>
      <c r="J90" s="47" t="s">
        <v>1125</v>
      </c>
      <c r="K90" s="47"/>
      <c r="L90" s="14" t="s">
        <v>1182</v>
      </c>
      <c r="M90" s="13" t="s">
        <v>1204</v>
      </c>
      <c r="N90" s="13" t="str">
        <f t="shared" ref="N90:N97" si="11">J90&amp;K90 &amp;"."&amp;L90</f>
        <v xml:space="preserve">DAMG.ECPRefId </v>
      </c>
      <c r="O90" s="70" t="s">
        <v>168</v>
      </c>
      <c r="P90" s="238" t="s">
        <v>69</v>
      </c>
      <c r="Q90" s="14"/>
      <c r="R90" s="84"/>
    </row>
    <row r="91" spans="1:18" s="233" customFormat="1" ht="24.6" customHeight="1" x14ac:dyDescent="0.2">
      <c r="A91" s="9" t="str">
        <f t="shared" si="8"/>
        <v>AI86</v>
      </c>
      <c r="B91" s="12" t="s">
        <v>1855</v>
      </c>
      <c r="C91" s="47"/>
      <c r="D91" s="135"/>
      <c r="E91" s="135"/>
      <c r="F91" s="47"/>
      <c r="G91" s="47"/>
      <c r="H91" s="47" t="s">
        <v>99</v>
      </c>
      <c r="I91" s="47"/>
      <c r="J91" s="47" t="s">
        <v>1125</v>
      </c>
      <c r="K91" s="47"/>
      <c r="L91" s="45" t="s">
        <v>1252</v>
      </c>
      <c r="M91" s="45" t="s">
        <v>36</v>
      </c>
      <c r="N91" s="13" t="str">
        <f t="shared" si="11"/>
        <v>DAMG.WRef</v>
      </c>
      <c r="O91" s="70"/>
      <c r="P91" s="238" t="s">
        <v>69</v>
      </c>
      <c r="Q91" s="14"/>
      <c r="R91" s="84"/>
    </row>
    <row r="92" spans="1:18" ht="33.75" customHeight="1" x14ac:dyDescent="0.2">
      <c r="A92" s="9" t="str">
        <f t="shared" si="8"/>
        <v>AI87</v>
      </c>
      <c r="B92" s="14" t="s">
        <v>1856</v>
      </c>
      <c r="C92" s="47">
        <v>2</v>
      </c>
      <c r="D92" s="135">
        <v>0</v>
      </c>
      <c r="E92" s="135">
        <v>1000</v>
      </c>
      <c r="F92" s="47">
        <v>0.1</v>
      </c>
      <c r="G92" s="47">
        <v>0</v>
      </c>
      <c r="H92" s="47" t="s">
        <v>83</v>
      </c>
      <c r="I92" s="47">
        <v>0.1</v>
      </c>
      <c r="J92" s="47" t="s">
        <v>1125</v>
      </c>
      <c r="K92" s="47"/>
      <c r="L92" s="15" t="s">
        <v>1181</v>
      </c>
      <c r="M92" s="13" t="s">
        <v>84</v>
      </c>
      <c r="N92" s="13" t="str">
        <f t="shared" si="11"/>
        <v>DAMG.WImpLimPct</v>
      </c>
      <c r="O92" s="70"/>
      <c r="P92" s="238" t="s">
        <v>69</v>
      </c>
      <c r="Q92" s="14" t="s">
        <v>181</v>
      </c>
      <c r="R92" s="14" t="s">
        <v>651</v>
      </c>
    </row>
    <row r="93" spans="1:18" ht="30.75" customHeight="1" x14ac:dyDescent="0.2">
      <c r="A93" s="9" t="str">
        <f t="shared" si="8"/>
        <v>AI88</v>
      </c>
      <c r="B93" s="14" t="s">
        <v>1857</v>
      </c>
      <c r="C93" s="47">
        <v>2</v>
      </c>
      <c r="D93" s="135">
        <v>0</v>
      </c>
      <c r="E93" s="135">
        <v>1000</v>
      </c>
      <c r="F93" s="47">
        <v>0.1</v>
      </c>
      <c r="G93" s="47">
        <v>0</v>
      </c>
      <c r="H93" s="47" t="s">
        <v>83</v>
      </c>
      <c r="I93" s="47">
        <v>1</v>
      </c>
      <c r="J93" s="47" t="s">
        <v>1125</v>
      </c>
      <c r="K93" s="47"/>
      <c r="L93" s="15" t="s">
        <v>1180</v>
      </c>
      <c r="M93" s="13" t="s">
        <v>84</v>
      </c>
      <c r="N93" s="13" t="str">
        <f t="shared" si="11"/>
        <v>DAMG.WExpLimPct</v>
      </c>
      <c r="O93" s="70"/>
      <c r="P93" s="238" t="s">
        <v>69</v>
      </c>
      <c r="Q93" s="14" t="s">
        <v>181</v>
      </c>
      <c r="R93" s="14" t="s">
        <v>651</v>
      </c>
    </row>
    <row r="94" spans="1:18" ht="43.5" customHeight="1" x14ac:dyDescent="0.2">
      <c r="A94" s="9" t="str">
        <f t="shared" si="8"/>
        <v>AI89</v>
      </c>
      <c r="B94" s="12" t="s">
        <v>1858</v>
      </c>
      <c r="C94" s="47">
        <v>2</v>
      </c>
      <c r="D94" s="135">
        <v>0</v>
      </c>
      <c r="E94" s="135">
        <v>2147483647</v>
      </c>
      <c r="F94" s="47">
        <v>1</v>
      </c>
      <c r="G94" s="47">
        <v>0</v>
      </c>
      <c r="H94" s="47" t="s">
        <v>96</v>
      </c>
      <c r="I94" s="47">
        <v>1</v>
      </c>
      <c r="J94" s="47" t="s">
        <v>1125</v>
      </c>
      <c r="K94" s="47"/>
      <c r="L94" s="14" t="s">
        <v>130</v>
      </c>
      <c r="M94" s="13" t="s">
        <v>84</v>
      </c>
      <c r="N94" s="13" t="str">
        <f t="shared" si="11"/>
        <v>DAMG.WinTms</v>
      </c>
      <c r="O94" s="70"/>
      <c r="P94" s="238" t="s">
        <v>69</v>
      </c>
      <c r="Q94" s="14"/>
      <c r="R94" s="14"/>
    </row>
    <row r="95" spans="1:18" ht="68.25" customHeight="1" x14ac:dyDescent="0.2">
      <c r="A95" s="9" t="str">
        <f t="shared" si="8"/>
        <v>AI90</v>
      </c>
      <c r="B95" s="12" t="s">
        <v>1859</v>
      </c>
      <c r="C95" s="47">
        <v>2</v>
      </c>
      <c r="D95" s="135">
        <v>0</v>
      </c>
      <c r="E95" s="135">
        <v>2147483647</v>
      </c>
      <c r="F95" s="47">
        <v>1</v>
      </c>
      <c r="G95" s="47">
        <v>0</v>
      </c>
      <c r="H95" s="47" t="s">
        <v>96</v>
      </c>
      <c r="I95" s="47">
        <v>1</v>
      </c>
      <c r="J95" s="47" t="s">
        <v>1125</v>
      </c>
      <c r="K95" s="47"/>
      <c r="L95" s="14" t="s">
        <v>224</v>
      </c>
      <c r="M95" s="13" t="s">
        <v>84</v>
      </c>
      <c r="N95" s="13" t="str">
        <f t="shared" si="11"/>
        <v>DAMG.RvrtTms</v>
      </c>
      <c r="O95" s="70"/>
      <c r="P95" s="238" t="s">
        <v>69</v>
      </c>
      <c r="Q95" s="14"/>
      <c r="R95" s="14"/>
    </row>
    <row r="96" spans="1:18" ht="40.5" customHeight="1" x14ac:dyDescent="0.2">
      <c r="A96" s="9" t="str">
        <f t="shared" si="8"/>
        <v>AI91</v>
      </c>
      <c r="B96" s="12" t="s">
        <v>1860</v>
      </c>
      <c r="C96" s="47">
        <v>2</v>
      </c>
      <c r="D96" s="135">
        <v>0</v>
      </c>
      <c r="E96" s="135">
        <v>2147483647</v>
      </c>
      <c r="F96" s="47">
        <v>1</v>
      </c>
      <c r="G96" s="47">
        <v>0</v>
      </c>
      <c r="H96" s="47" t="s">
        <v>96</v>
      </c>
      <c r="I96" s="47">
        <v>1</v>
      </c>
      <c r="J96" s="47" t="s">
        <v>1125</v>
      </c>
      <c r="K96" s="47"/>
      <c r="L96" s="14" t="s">
        <v>132</v>
      </c>
      <c r="M96" s="13" t="s">
        <v>84</v>
      </c>
      <c r="N96" s="13" t="str">
        <f t="shared" si="11"/>
        <v>DAMG.RmpTms</v>
      </c>
      <c r="O96" s="70"/>
      <c r="P96" s="238" t="s">
        <v>69</v>
      </c>
      <c r="Q96" s="14"/>
      <c r="R96" s="14"/>
    </row>
    <row r="97" spans="1:18" ht="24.6" customHeight="1" x14ac:dyDescent="0.2">
      <c r="A97" s="9" t="str">
        <f t="shared" si="8"/>
        <v>AI92</v>
      </c>
      <c r="B97" s="12" t="s">
        <v>1861</v>
      </c>
      <c r="C97" s="47"/>
      <c r="D97" s="135">
        <v>0</v>
      </c>
      <c r="E97" s="135" t="s">
        <v>1090</v>
      </c>
      <c r="F97" s="47">
        <v>1</v>
      </c>
      <c r="G97" s="47">
        <v>0</v>
      </c>
      <c r="H97" s="47" t="s">
        <v>68</v>
      </c>
      <c r="I97" s="47">
        <v>1</v>
      </c>
      <c r="J97" s="47" t="s">
        <v>1125</v>
      </c>
      <c r="K97" s="47"/>
      <c r="L97" s="14" t="s">
        <v>1395</v>
      </c>
      <c r="M97" s="13" t="s">
        <v>84</v>
      </c>
      <c r="N97" s="13" t="str">
        <f t="shared" si="11"/>
        <v>DAMG.ModPrty</v>
      </c>
      <c r="O97" s="70"/>
      <c r="P97" s="238" t="s">
        <v>69</v>
      </c>
      <c r="Q97" s="14"/>
      <c r="R97" s="14" t="s">
        <v>1184</v>
      </c>
    </row>
    <row r="98" spans="1:18" ht="24.6" customHeight="1" x14ac:dyDescent="0.2">
      <c r="A98" s="9" t="str">
        <f t="shared" si="8"/>
        <v>AI93</v>
      </c>
      <c r="B98" s="12" t="s">
        <v>1862</v>
      </c>
      <c r="C98" s="47">
        <v>2</v>
      </c>
      <c r="D98" s="135"/>
      <c r="E98" s="135"/>
      <c r="F98" s="47"/>
      <c r="G98" s="47"/>
      <c r="H98" s="47"/>
      <c r="I98" s="47"/>
      <c r="J98" s="47" t="s">
        <v>1247</v>
      </c>
      <c r="K98" s="46"/>
      <c r="L98" s="14" t="s">
        <v>1248</v>
      </c>
      <c r="M98" s="13" t="s">
        <v>121</v>
      </c>
      <c r="N98" s="13" t="str">
        <f t="shared" si="0"/>
        <v>DCHD.WTgt</v>
      </c>
      <c r="O98" s="70" t="s">
        <v>174</v>
      </c>
      <c r="P98" s="238" t="s">
        <v>69</v>
      </c>
      <c r="Q98" s="14"/>
      <c r="R98" s="14"/>
    </row>
    <row r="99" spans="1:18" ht="24.6" customHeight="1" x14ac:dyDescent="0.2">
      <c r="A99" s="9" t="str">
        <f t="shared" si="8"/>
        <v>AI94</v>
      </c>
      <c r="B99" s="12" t="s">
        <v>760</v>
      </c>
      <c r="C99" s="47">
        <v>2</v>
      </c>
      <c r="D99" s="135">
        <v>0</v>
      </c>
      <c r="E99" s="135">
        <v>2147483647</v>
      </c>
      <c r="F99" s="47">
        <v>1</v>
      </c>
      <c r="G99" s="47">
        <v>0</v>
      </c>
      <c r="H99" s="47" t="s">
        <v>96</v>
      </c>
      <c r="I99" s="47">
        <v>1</v>
      </c>
      <c r="J99" s="47" t="s">
        <v>1247</v>
      </c>
      <c r="K99" s="46"/>
      <c r="L99" s="14" t="s">
        <v>130</v>
      </c>
      <c r="M99" s="13" t="s">
        <v>84</v>
      </c>
      <c r="N99" s="13" t="str">
        <f t="shared" si="0"/>
        <v>DCHD.WinTms</v>
      </c>
      <c r="O99" s="70"/>
      <c r="P99" s="238" t="s">
        <v>69</v>
      </c>
      <c r="Q99" s="14"/>
      <c r="R99" s="14"/>
    </row>
    <row r="100" spans="1:18" ht="24" x14ac:dyDescent="0.2">
      <c r="A100" s="9" t="str">
        <f t="shared" si="8"/>
        <v>AI95</v>
      </c>
      <c r="B100" s="12" t="s">
        <v>1646</v>
      </c>
      <c r="C100" s="47">
        <v>2</v>
      </c>
      <c r="D100" s="135">
        <v>0</v>
      </c>
      <c r="E100" s="135">
        <v>2147483647</v>
      </c>
      <c r="F100" s="47">
        <v>1</v>
      </c>
      <c r="G100" s="47">
        <v>0</v>
      </c>
      <c r="H100" s="47" t="s">
        <v>96</v>
      </c>
      <c r="I100" s="47">
        <v>1</v>
      </c>
      <c r="J100" s="47" t="s">
        <v>1247</v>
      </c>
      <c r="K100" s="46"/>
      <c r="L100" s="13" t="s">
        <v>132</v>
      </c>
      <c r="M100" s="13" t="s">
        <v>84</v>
      </c>
      <c r="N100" s="13" t="str">
        <f>J100&amp;K100 &amp;"."&amp;L100</f>
        <v>DCHD.RmpTms</v>
      </c>
      <c r="O100" s="70"/>
      <c r="P100" s="238" t="s">
        <v>69</v>
      </c>
      <c r="Q100" s="14"/>
      <c r="R100" s="14"/>
    </row>
    <row r="101" spans="1:18" ht="24.6" customHeight="1" x14ac:dyDescent="0.2">
      <c r="A101" s="9" t="str">
        <f t="shared" si="8"/>
        <v>AI96</v>
      </c>
      <c r="B101" s="12" t="s">
        <v>1416</v>
      </c>
      <c r="C101" s="47">
        <v>2</v>
      </c>
      <c r="D101" s="135">
        <v>0</v>
      </c>
      <c r="E101" s="135">
        <v>2147483647</v>
      </c>
      <c r="F101" s="47">
        <v>1</v>
      </c>
      <c r="G101" s="47">
        <v>0</v>
      </c>
      <c r="H101" s="47" t="s">
        <v>96</v>
      </c>
      <c r="I101" s="47">
        <v>1</v>
      </c>
      <c r="J101" s="47" t="s">
        <v>1247</v>
      </c>
      <c r="K101" s="46"/>
      <c r="L101" s="14" t="s">
        <v>131</v>
      </c>
      <c r="M101" s="13" t="s">
        <v>84</v>
      </c>
      <c r="N101" s="13" t="str">
        <f t="shared" ref="N101:N103" si="12">J101&amp;K101 &amp;"."&amp;L101</f>
        <v>DCHD.RevtTms</v>
      </c>
      <c r="O101" s="70"/>
      <c r="P101" s="238" t="s">
        <v>69</v>
      </c>
      <c r="Q101" s="14"/>
      <c r="R101" s="14"/>
    </row>
    <row r="102" spans="1:18" ht="24.6" customHeight="1" x14ac:dyDescent="0.2">
      <c r="A102" s="9" t="str">
        <f t="shared" si="8"/>
        <v>AI97</v>
      </c>
      <c r="B102" s="12" t="s">
        <v>1802</v>
      </c>
      <c r="C102" s="47">
        <v>2</v>
      </c>
      <c r="D102" s="135">
        <v>0</v>
      </c>
      <c r="E102" s="135">
        <v>2147483647</v>
      </c>
      <c r="F102" s="47">
        <v>1</v>
      </c>
      <c r="G102" s="47">
        <v>0</v>
      </c>
      <c r="H102" s="47" t="s">
        <v>96</v>
      </c>
      <c r="I102" s="47">
        <v>1</v>
      </c>
      <c r="J102" s="47" t="s">
        <v>1247</v>
      </c>
      <c r="K102" s="46"/>
      <c r="L102" s="14" t="s">
        <v>1205</v>
      </c>
      <c r="M102" s="13" t="s">
        <v>84</v>
      </c>
      <c r="N102" s="13" t="str">
        <f t="shared" si="12"/>
        <v>DCHD.RmpUpRte</v>
      </c>
      <c r="O102" s="70"/>
      <c r="P102" s="238" t="s">
        <v>69</v>
      </c>
      <c r="Q102" s="14"/>
      <c r="R102" s="14"/>
    </row>
    <row r="103" spans="1:18" ht="24.6" customHeight="1" x14ac:dyDescent="0.2">
      <c r="A103" s="9" t="str">
        <f t="shared" si="8"/>
        <v>AI98</v>
      </c>
      <c r="B103" s="12" t="s">
        <v>1803</v>
      </c>
      <c r="C103" s="47">
        <v>2</v>
      </c>
      <c r="D103" s="135">
        <v>0</v>
      </c>
      <c r="E103" s="135">
        <v>2147483647</v>
      </c>
      <c r="F103" s="47">
        <v>1</v>
      </c>
      <c r="G103" s="47">
        <v>0</v>
      </c>
      <c r="H103" s="47" t="s">
        <v>96</v>
      </c>
      <c r="I103" s="47">
        <v>1</v>
      </c>
      <c r="J103" s="47" t="s">
        <v>1247</v>
      </c>
      <c r="K103" s="46"/>
      <c r="L103" s="14" t="s">
        <v>1206</v>
      </c>
      <c r="M103" s="13" t="s">
        <v>84</v>
      </c>
      <c r="N103" s="13" t="str">
        <f t="shared" si="12"/>
        <v>DCHD.RmpDnRte</v>
      </c>
      <c r="O103" s="70"/>
      <c r="P103" s="238" t="s">
        <v>69</v>
      </c>
      <c r="Q103" s="14"/>
      <c r="R103" s="14"/>
    </row>
    <row r="104" spans="1:18" ht="24.6" customHeight="1" x14ac:dyDescent="0.2">
      <c r="A104" s="9" t="str">
        <f t="shared" si="8"/>
        <v>AI99</v>
      </c>
      <c r="B104" s="12" t="s">
        <v>1804</v>
      </c>
      <c r="C104" s="47">
        <v>2</v>
      </c>
      <c r="D104" s="135">
        <v>0</v>
      </c>
      <c r="E104" s="135">
        <v>2147483647</v>
      </c>
      <c r="F104" s="47">
        <v>1</v>
      </c>
      <c r="G104" s="47">
        <v>0</v>
      </c>
      <c r="H104" s="47" t="s">
        <v>96</v>
      </c>
      <c r="I104" s="47">
        <v>1</v>
      </c>
      <c r="J104" s="47" t="s">
        <v>1247</v>
      </c>
      <c r="K104" s="46"/>
      <c r="L104" s="14" t="s">
        <v>1177</v>
      </c>
      <c r="M104" s="13" t="s">
        <v>84</v>
      </c>
      <c r="N104" s="13" t="str">
        <f t="shared" si="0"/>
        <v>DCHD.ChaRmpUpRte</v>
      </c>
      <c r="O104" s="70"/>
      <c r="P104" s="238" t="s">
        <v>69</v>
      </c>
      <c r="Q104" s="14"/>
      <c r="R104" s="14"/>
    </row>
    <row r="105" spans="1:18" ht="24.6" customHeight="1" x14ac:dyDescent="0.2">
      <c r="A105" s="9" t="str">
        <f t="shared" si="8"/>
        <v>AI100</v>
      </c>
      <c r="B105" s="12" t="s">
        <v>1805</v>
      </c>
      <c r="C105" s="47">
        <v>2</v>
      </c>
      <c r="D105" s="135">
        <v>0</v>
      </c>
      <c r="E105" s="135">
        <v>2147483647</v>
      </c>
      <c r="F105" s="47">
        <v>1</v>
      </c>
      <c r="G105" s="47">
        <v>0</v>
      </c>
      <c r="H105" s="47" t="s">
        <v>96</v>
      </c>
      <c r="I105" s="47">
        <v>1</v>
      </c>
      <c r="J105" s="47" t="s">
        <v>1247</v>
      </c>
      <c r="K105" s="46"/>
      <c r="L105" s="14" t="s">
        <v>1178</v>
      </c>
      <c r="M105" s="13" t="s">
        <v>84</v>
      </c>
      <c r="N105" s="13" t="str">
        <f t="shared" ref="N105" si="13">J105&amp;K105 &amp;"."&amp;L105</f>
        <v>DCHD.ChaRmpDnRte</v>
      </c>
      <c r="O105" s="70"/>
      <c r="P105" s="238" t="s">
        <v>69</v>
      </c>
      <c r="Q105" s="14"/>
      <c r="R105" s="14"/>
    </row>
    <row r="106" spans="1:18" ht="102.75" customHeight="1" x14ac:dyDescent="0.2">
      <c r="A106" s="9" t="str">
        <f t="shared" si="8"/>
        <v>AI101</v>
      </c>
      <c r="B106" s="14" t="s">
        <v>1647</v>
      </c>
      <c r="C106" s="47">
        <v>2</v>
      </c>
      <c r="D106" s="135">
        <v>0</v>
      </c>
      <c r="E106" s="135">
        <v>2</v>
      </c>
      <c r="F106" s="47">
        <v>1</v>
      </c>
      <c r="G106" s="47">
        <v>0</v>
      </c>
      <c r="H106" s="47" t="s">
        <v>68</v>
      </c>
      <c r="I106" s="135">
        <v>1</v>
      </c>
      <c r="J106" s="47" t="s">
        <v>1247</v>
      </c>
      <c r="K106" s="47"/>
      <c r="L106" s="14" t="s">
        <v>215</v>
      </c>
      <c r="M106" s="13" t="s">
        <v>133</v>
      </c>
      <c r="N106" s="13" t="str">
        <f>J106&amp;K106 &amp;"."&amp;L106</f>
        <v>DCHD.VArAct</v>
      </c>
      <c r="O106" s="70"/>
      <c r="P106" s="238" t="s">
        <v>69</v>
      </c>
      <c r="Q106" s="13" t="s">
        <v>693</v>
      </c>
      <c r="R106" s="13" t="s">
        <v>227</v>
      </c>
    </row>
    <row r="107" spans="1:18" ht="24.6" customHeight="1" x14ac:dyDescent="0.2">
      <c r="A107" s="9" t="str">
        <f t="shared" si="8"/>
        <v>AI102</v>
      </c>
      <c r="B107" s="12" t="s">
        <v>1092</v>
      </c>
      <c r="C107" s="47"/>
      <c r="D107" s="135"/>
      <c r="E107" s="135"/>
      <c r="F107" s="47"/>
      <c r="G107" s="47"/>
      <c r="H107" s="47"/>
      <c r="I107" s="135"/>
      <c r="J107" s="47" t="s">
        <v>1247</v>
      </c>
      <c r="K107" s="47"/>
      <c r="L107" s="14" t="s">
        <v>1395</v>
      </c>
      <c r="M107" s="13" t="s">
        <v>84</v>
      </c>
      <c r="N107" s="13" t="str">
        <f t="shared" ref="N107" si="14">J107&amp;K107 &amp;"."&amp;L107</f>
        <v>DCHD.ModPrty</v>
      </c>
      <c r="O107" s="70"/>
      <c r="P107" s="238" t="s">
        <v>69</v>
      </c>
      <c r="Q107" s="13"/>
      <c r="R107" s="13"/>
    </row>
    <row r="108" spans="1:18" ht="36" x14ac:dyDescent="0.2">
      <c r="A108" s="9" t="str">
        <f t="shared" si="8"/>
        <v>AI103</v>
      </c>
      <c r="B108" s="14" t="s">
        <v>1648</v>
      </c>
      <c r="C108" s="47">
        <v>2</v>
      </c>
      <c r="D108" s="135">
        <v>-1000</v>
      </c>
      <c r="E108" s="135">
        <v>1000</v>
      </c>
      <c r="F108" s="47">
        <v>1</v>
      </c>
      <c r="G108" s="47">
        <v>0</v>
      </c>
      <c r="H108" s="47" t="s">
        <v>83</v>
      </c>
      <c r="I108" s="47">
        <v>0.1</v>
      </c>
      <c r="J108" s="47" t="s">
        <v>1102</v>
      </c>
      <c r="K108" s="46"/>
      <c r="L108" s="15" t="s">
        <v>1258</v>
      </c>
      <c r="M108" s="13"/>
      <c r="N108" s="13" t="str">
        <f t="shared" si="0"/>
        <v>DBAT.UseCapMin</v>
      </c>
      <c r="O108" s="70"/>
      <c r="P108" s="238" t="s">
        <v>69</v>
      </c>
      <c r="Q108" s="14"/>
      <c r="R108" s="13" t="s">
        <v>1249</v>
      </c>
    </row>
    <row r="109" spans="1:18" ht="36" x14ac:dyDescent="0.2">
      <c r="A109" s="9" t="str">
        <f t="shared" si="8"/>
        <v>AI104</v>
      </c>
      <c r="B109" s="14" t="s">
        <v>1649</v>
      </c>
      <c r="C109" s="47">
        <v>2</v>
      </c>
      <c r="D109" s="135">
        <v>-1000</v>
      </c>
      <c r="E109" s="135">
        <v>1000</v>
      </c>
      <c r="F109" s="47">
        <v>1</v>
      </c>
      <c r="G109" s="47">
        <v>0</v>
      </c>
      <c r="H109" s="47" t="s">
        <v>83</v>
      </c>
      <c r="I109" s="47">
        <v>0.1</v>
      </c>
      <c r="J109" s="47" t="s">
        <v>1102</v>
      </c>
      <c r="K109" s="46"/>
      <c r="L109" s="15" t="s">
        <v>1257</v>
      </c>
      <c r="M109" s="13"/>
      <c r="N109" s="13" t="str">
        <f t="shared" ref="N109:N110" si="15">J109&amp;K109 &amp;"."&amp;L109</f>
        <v>DBAT.UseCapMax</v>
      </c>
      <c r="O109" s="70"/>
      <c r="P109" s="238" t="s">
        <v>69</v>
      </c>
      <c r="Q109" s="14"/>
      <c r="R109" s="13" t="s">
        <v>1249</v>
      </c>
    </row>
    <row r="110" spans="1:18" ht="21" customHeight="1" x14ac:dyDescent="0.2">
      <c r="A110" s="9" t="str">
        <f t="shared" si="8"/>
        <v>AI105</v>
      </c>
      <c r="B110" s="12" t="s">
        <v>1638</v>
      </c>
      <c r="C110" s="47">
        <v>2</v>
      </c>
      <c r="D110" s="135">
        <v>0</v>
      </c>
      <c r="E110" s="135">
        <v>2147483647</v>
      </c>
      <c r="F110" s="47">
        <v>1</v>
      </c>
      <c r="G110" s="47">
        <v>0</v>
      </c>
      <c r="H110" s="47" t="s">
        <v>96</v>
      </c>
      <c r="I110" s="47">
        <v>1</v>
      </c>
      <c r="J110" s="47" t="s">
        <v>1394</v>
      </c>
      <c r="K110" s="46"/>
      <c r="L110" s="14" t="s">
        <v>130</v>
      </c>
      <c r="M110" s="13" t="s">
        <v>84</v>
      </c>
      <c r="N110" s="13" t="str">
        <f t="shared" si="15"/>
        <v>DTCD.WinTms</v>
      </c>
      <c r="O110" s="70"/>
      <c r="P110" s="238" t="s">
        <v>69</v>
      </c>
      <c r="Q110" s="14"/>
      <c r="R110" s="13"/>
    </row>
    <row r="111" spans="1:18" ht="36" x14ac:dyDescent="0.2">
      <c r="A111" s="9" t="str">
        <f t="shared" si="8"/>
        <v>AI106</v>
      </c>
      <c r="B111" s="12" t="s">
        <v>1650</v>
      </c>
      <c r="C111" s="47">
        <v>2</v>
      </c>
      <c r="D111" s="135">
        <v>0</v>
      </c>
      <c r="E111" s="135">
        <v>2147483647</v>
      </c>
      <c r="F111" s="47">
        <v>1</v>
      </c>
      <c r="G111" s="47">
        <v>0</v>
      </c>
      <c r="H111" s="47" t="s">
        <v>96</v>
      </c>
      <c r="I111" s="47">
        <v>1</v>
      </c>
      <c r="J111" s="47" t="s">
        <v>1394</v>
      </c>
      <c r="K111" s="46"/>
      <c r="L111" s="13" t="s">
        <v>132</v>
      </c>
      <c r="M111" s="13" t="s">
        <v>84</v>
      </c>
      <c r="N111" s="13" t="str">
        <f>J111&amp;K111 &amp;"."&amp;L111</f>
        <v>DTCD.RmpTms</v>
      </c>
      <c r="O111" s="70"/>
      <c r="P111" s="238" t="s">
        <v>69</v>
      </c>
      <c r="Q111" s="14"/>
      <c r="R111" s="13"/>
    </row>
    <row r="112" spans="1:18" ht="24.6" customHeight="1" x14ac:dyDescent="0.2">
      <c r="A112" s="9" t="str">
        <f t="shared" si="8"/>
        <v>AI107</v>
      </c>
      <c r="B112" s="12" t="s">
        <v>1639</v>
      </c>
      <c r="C112" s="47">
        <v>2</v>
      </c>
      <c r="D112" s="135">
        <v>0</v>
      </c>
      <c r="E112" s="135">
        <v>2147483647</v>
      </c>
      <c r="F112" s="47">
        <v>1</v>
      </c>
      <c r="G112" s="47">
        <v>0</v>
      </c>
      <c r="H112" s="47" t="s">
        <v>96</v>
      </c>
      <c r="I112" s="47">
        <v>1</v>
      </c>
      <c r="J112" s="47" t="s">
        <v>1394</v>
      </c>
      <c r="K112" s="46"/>
      <c r="L112" s="14" t="s">
        <v>131</v>
      </c>
      <c r="M112" s="13" t="s">
        <v>84</v>
      </c>
      <c r="N112" s="13" t="str">
        <f t="shared" ref="N112" si="16">J112&amp;K112 &amp;"."&amp;L112</f>
        <v>DTCD.RevtTms</v>
      </c>
      <c r="O112" s="70"/>
      <c r="P112" s="238" t="s">
        <v>69</v>
      </c>
      <c r="Q112" s="14"/>
      <c r="R112" s="13"/>
    </row>
    <row r="113" spans="1:18" ht="44.1" customHeight="1" x14ac:dyDescent="0.2">
      <c r="A113" s="9" t="str">
        <f t="shared" si="8"/>
        <v>AI108</v>
      </c>
      <c r="B113" s="187" t="s">
        <v>1641</v>
      </c>
      <c r="C113" s="47">
        <v>2</v>
      </c>
      <c r="D113" s="135">
        <v>0</v>
      </c>
      <c r="E113" s="135">
        <v>1000</v>
      </c>
      <c r="F113" s="47">
        <v>0.1</v>
      </c>
      <c r="G113" s="47">
        <v>0</v>
      </c>
      <c r="H113" s="47" t="s">
        <v>83</v>
      </c>
      <c r="I113" s="47">
        <v>0.1</v>
      </c>
      <c r="J113" s="47" t="s">
        <v>1394</v>
      </c>
      <c r="K113" s="46"/>
      <c r="L113" s="14" t="s">
        <v>1240</v>
      </c>
      <c r="M113" s="13" t="s">
        <v>84</v>
      </c>
      <c r="N113" s="13" t="str">
        <f t="shared" ref="N113" si="17">J113&amp;K113 &amp;"."&amp;L113</f>
        <v>DTCD.SOCUseTgt</v>
      </c>
      <c r="O113" s="70" t="s">
        <v>1256</v>
      </c>
      <c r="P113" s="238" t="s">
        <v>69</v>
      </c>
      <c r="Q113" s="14"/>
      <c r="R113" s="13"/>
    </row>
    <row r="114" spans="1:18" ht="44.1" customHeight="1" x14ac:dyDescent="0.2">
      <c r="A114" s="9" t="str">
        <f t="shared" si="8"/>
        <v>AI109</v>
      </c>
      <c r="B114" s="187" t="s">
        <v>1642</v>
      </c>
      <c r="C114" s="47">
        <v>2</v>
      </c>
      <c r="D114" s="135">
        <v>0</v>
      </c>
      <c r="E114" s="135">
        <v>2147483647</v>
      </c>
      <c r="F114" s="47">
        <v>1</v>
      </c>
      <c r="G114" s="47">
        <v>0</v>
      </c>
      <c r="H114" s="47" t="s">
        <v>96</v>
      </c>
      <c r="I114" s="47" t="s">
        <v>363</v>
      </c>
      <c r="J114" s="44" t="s">
        <v>1394</v>
      </c>
      <c r="K114" s="49"/>
      <c r="L114" s="15" t="s">
        <v>1425</v>
      </c>
      <c r="M114" s="13" t="s">
        <v>84</v>
      </c>
      <c r="N114" s="13" t="str">
        <f>J114&amp;K114 &amp;"."&amp;L114</f>
        <v>DTCD.DateTgt</v>
      </c>
      <c r="O114" s="70"/>
      <c r="P114" s="238" t="s">
        <v>69</v>
      </c>
      <c r="Q114" s="14"/>
      <c r="R114" s="13"/>
    </row>
    <row r="115" spans="1:18" ht="41.25" customHeight="1" x14ac:dyDescent="0.2">
      <c r="A115" s="9" t="str">
        <f t="shared" si="8"/>
        <v>AI110</v>
      </c>
      <c r="B115" s="187" t="s">
        <v>1643</v>
      </c>
      <c r="C115" s="47">
        <v>2</v>
      </c>
      <c r="D115" s="135">
        <v>0</v>
      </c>
      <c r="E115" s="135">
        <v>2147483647</v>
      </c>
      <c r="F115" s="47">
        <v>1</v>
      </c>
      <c r="G115" s="47">
        <v>0</v>
      </c>
      <c r="H115" s="47" t="s">
        <v>96</v>
      </c>
      <c r="I115" s="47" t="s">
        <v>363</v>
      </c>
      <c r="J115" s="44" t="s">
        <v>1394</v>
      </c>
      <c r="K115" s="49"/>
      <c r="L115" s="15" t="s">
        <v>1445</v>
      </c>
      <c r="M115" s="13" t="s">
        <v>84</v>
      </c>
      <c r="N115" s="13" t="str">
        <f>J115&amp;K115 &amp;"."&amp;L115</f>
        <v>DTCD.DateTgtTms</v>
      </c>
      <c r="O115" s="70"/>
      <c r="P115" s="238" t="s">
        <v>69</v>
      </c>
      <c r="Q115" s="14"/>
      <c r="R115" s="13"/>
    </row>
    <row r="116" spans="1:18" ht="54" customHeight="1" x14ac:dyDescent="0.2">
      <c r="A116" s="9" t="str">
        <f t="shared" si="8"/>
        <v>AI111</v>
      </c>
      <c r="B116" s="187" t="s">
        <v>1651</v>
      </c>
      <c r="C116" s="47">
        <v>2</v>
      </c>
      <c r="D116" s="135">
        <v>0</v>
      </c>
      <c r="E116" s="135">
        <v>2147483647</v>
      </c>
      <c r="F116" s="47">
        <v>1</v>
      </c>
      <c r="G116" s="47">
        <v>0</v>
      </c>
      <c r="H116" s="47" t="s">
        <v>856</v>
      </c>
      <c r="I116" s="47"/>
      <c r="J116" s="47" t="s">
        <v>1394</v>
      </c>
      <c r="K116" s="47"/>
      <c r="L116" s="14" t="s">
        <v>1259</v>
      </c>
      <c r="M116" s="13" t="s">
        <v>84</v>
      </c>
      <c r="N116" s="13" t="str">
        <f t="shared" si="0"/>
        <v>DTCD.SOCW</v>
      </c>
      <c r="O116" s="70"/>
      <c r="P116" s="238" t="s">
        <v>69</v>
      </c>
      <c r="Q116" s="15" t="s">
        <v>858</v>
      </c>
      <c r="R116" s="39"/>
    </row>
    <row r="117" spans="1:18" ht="44.1" customHeight="1" x14ac:dyDescent="0.2">
      <c r="A117" s="9" t="str">
        <f t="shared" si="8"/>
        <v>AI112</v>
      </c>
      <c r="B117" s="187" t="s">
        <v>1652</v>
      </c>
      <c r="C117" s="47">
        <v>2</v>
      </c>
      <c r="D117" s="135">
        <v>0</v>
      </c>
      <c r="E117" s="135">
        <v>2147483647</v>
      </c>
      <c r="F117" s="47">
        <v>1</v>
      </c>
      <c r="G117" s="47">
        <v>0</v>
      </c>
      <c r="H117" s="47" t="s">
        <v>96</v>
      </c>
      <c r="I117" s="47"/>
      <c r="J117" s="47" t="s">
        <v>1394</v>
      </c>
      <c r="K117" s="47"/>
      <c r="L117" s="14" t="s">
        <v>1260</v>
      </c>
      <c r="M117" s="13" t="s">
        <v>84</v>
      </c>
      <c r="N117" s="13" t="str">
        <f t="shared" si="0"/>
        <v>DTCD.ChaDurTms</v>
      </c>
      <c r="O117" s="70"/>
      <c r="P117" s="238" t="s">
        <v>69</v>
      </c>
      <c r="Q117" s="14" t="s">
        <v>860</v>
      </c>
      <c r="R117" s="39"/>
    </row>
    <row r="118" spans="1:18" ht="57.75" customHeight="1" x14ac:dyDescent="0.2">
      <c r="A118" s="9" t="str">
        <f t="shared" si="8"/>
        <v>AI113</v>
      </c>
      <c r="B118" s="187" t="s">
        <v>1653</v>
      </c>
      <c r="C118" s="47">
        <v>2</v>
      </c>
      <c r="D118" s="135">
        <v>0</v>
      </c>
      <c r="E118" s="135">
        <v>2147483647</v>
      </c>
      <c r="F118" s="47">
        <v>1</v>
      </c>
      <c r="G118" s="47">
        <v>0</v>
      </c>
      <c r="H118" s="47" t="s">
        <v>96</v>
      </c>
      <c r="I118" s="47"/>
      <c r="J118" s="47" t="s">
        <v>1394</v>
      </c>
      <c r="K118" s="47"/>
      <c r="L118" s="14" t="s">
        <v>1261</v>
      </c>
      <c r="M118" s="13" t="s">
        <v>84</v>
      </c>
      <c r="N118" s="13" t="str">
        <f t="shared" si="0"/>
        <v>DTCD.SOCChaTmsRef</v>
      </c>
      <c r="O118" s="70"/>
      <c r="P118" s="238" t="s">
        <v>69</v>
      </c>
      <c r="Q118" s="14" t="s">
        <v>858</v>
      </c>
      <c r="R118" s="39"/>
    </row>
    <row r="119" spans="1:18" ht="44.1" customHeight="1" x14ac:dyDescent="0.2">
      <c r="A119" s="9" t="str">
        <f t="shared" si="8"/>
        <v>AI114</v>
      </c>
      <c r="B119" s="187" t="s">
        <v>1654</v>
      </c>
      <c r="C119" s="47">
        <v>2</v>
      </c>
      <c r="D119" s="135">
        <v>0</v>
      </c>
      <c r="E119" s="135">
        <v>2147483647</v>
      </c>
      <c r="F119" s="47">
        <v>1</v>
      </c>
      <c r="G119" s="47">
        <v>0</v>
      </c>
      <c r="H119" s="47" t="s">
        <v>96</v>
      </c>
      <c r="I119" s="47"/>
      <c r="J119" s="47" t="s">
        <v>1394</v>
      </c>
      <c r="K119" s="47"/>
      <c r="L119" s="14" t="s">
        <v>1262</v>
      </c>
      <c r="M119" s="13" t="s">
        <v>84</v>
      </c>
      <c r="N119" s="13" t="str">
        <f t="shared" si="0"/>
        <v>DTCD.SOCChaDurMax</v>
      </c>
      <c r="O119" s="70"/>
      <c r="P119" s="238" t="s">
        <v>69</v>
      </c>
      <c r="Q119" s="14" t="s">
        <v>858</v>
      </c>
      <c r="R119" s="13"/>
    </row>
    <row r="120" spans="1:18" ht="44.1" customHeight="1" x14ac:dyDescent="0.2">
      <c r="A120" s="9" t="str">
        <f t="shared" si="8"/>
        <v>AI115</v>
      </c>
      <c r="B120" s="187" t="s">
        <v>1655</v>
      </c>
      <c r="C120" s="47">
        <v>2</v>
      </c>
      <c r="D120" s="135">
        <v>0</v>
      </c>
      <c r="E120" s="135">
        <v>2147483647</v>
      </c>
      <c r="F120" s="47">
        <v>1</v>
      </c>
      <c r="G120" s="47">
        <v>0</v>
      </c>
      <c r="H120" s="47" t="s">
        <v>96</v>
      </c>
      <c r="I120" s="47" t="s">
        <v>363</v>
      </c>
      <c r="J120" s="47" t="s">
        <v>1394</v>
      </c>
      <c r="K120" s="47"/>
      <c r="L120" s="14" t="s">
        <v>1263</v>
      </c>
      <c r="M120" s="13" t="s">
        <v>84</v>
      </c>
      <c r="N120" s="13" t="str">
        <f t="shared" si="0"/>
        <v>DTCD.SOCChaDurMin</v>
      </c>
      <c r="O120" s="70"/>
      <c r="P120" s="238" t="s">
        <v>69</v>
      </c>
      <c r="Q120" s="14" t="s">
        <v>858</v>
      </c>
      <c r="R120" s="13"/>
    </row>
    <row r="121" spans="1:18" ht="41.25" customHeight="1" x14ac:dyDescent="0.2">
      <c r="A121" s="9" t="str">
        <f t="shared" si="8"/>
        <v>AI116</v>
      </c>
      <c r="B121" s="12" t="s">
        <v>1640</v>
      </c>
      <c r="C121" s="47"/>
      <c r="D121" s="135">
        <v>0</v>
      </c>
      <c r="E121" s="135" t="s">
        <v>1090</v>
      </c>
      <c r="F121" s="47">
        <v>1</v>
      </c>
      <c r="G121" s="47">
        <v>0</v>
      </c>
      <c r="H121" s="47" t="s">
        <v>68</v>
      </c>
      <c r="I121" s="47">
        <v>1</v>
      </c>
      <c r="J121" s="47" t="s">
        <v>1394</v>
      </c>
      <c r="K121" s="47"/>
      <c r="L121" s="14" t="s">
        <v>1395</v>
      </c>
      <c r="M121" s="13" t="s">
        <v>84</v>
      </c>
      <c r="N121" s="13" t="str">
        <f t="shared" si="0"/>
        <v>DTCD.ModPrty</v>
      </c>
      <c r="O121" s="70"/>
      <c r="P121" s="238" t="s">
        <v>69</v>
      </c>
      <c r="Q121" s="14"/>
      <c r="R121" s="13"/>
    </row>
    <row r="122" spans="1:18" ht="24.6" customHeight="1" x14ac:dyDescent="0.2">
      <c r="A122" s="9" t="str">
        <f t="shared" si="8"/>
        <v>AI117</v>
      </c>
      <c r="B122" s="12" t="s">
        <v>800</v>
      </c>
      <c r="C122" s="47">
        <v>2</v>
      </c>
      <c r="D122" s="135">
        <v>0</v>
      </c>
      <c r="E122" s="135">
        <v>2147483647</v>
      </c>
      <c r="F122" s="47">
        <v>1</v>
      </c>
      <c r="G122" s="47">
        <v>0</v>
      </c>
      <c r="H122" s="47" t="s">
        <v>68</v>
      </c>
      <c r="I122" s="135">
        <v>1</v>
      </c>
      <c r="J122" s="47" t="s">
        <v>1209</v>
      </c>
      <c r="K122" s="47"/>
      <c r="L122" s="14" t="s">
        <v>1182</v>
      </c>
      <c r="M122" s="13" t="s">
        <v>1204</v>
      </c>
      <c r="N122" s="13" t="str">
        <f t="shared" ref="N122:N187" si="18">J122&amp;K122 &amp;"."&amp;L122</f>
        <v xml:space="preserve">DPKP.ECPRefId </v>
      </c>
      <c r="O122" s="13" t="s">
        <v>302</v>
      </c>
      <c r="P122" s="238" t="s">
        <v>69</v>
      </c>
      <c r="Q122" s="13"/>
      <c r="R122" s="13" t="s">
        <v>1225</v>
      </c>
    </row>
    <row r="123" spans="1:18" ht="24.6" customHeight="1" x14ac:dyDescent="0.2">
      <c r="A123" s="9" t="str">
        <f t="shared" si="8"/>
        <v>AI118</v>
      </c>
      <c r="B123" s="8" t="s">
        <v>1467</v>
      </c>
      <c r="C123" s="47">
        <v>2</v>
      </c>
      <c r="D123" s="135">
        <v>0</v>
      </c>
      <c r="E123" s="135">
        <v>2147483647</v>
      </c>
      <c r="F123" s="47">
        <v>1</v>
      </c>
      <c r="G123" s="47">
        <v>0</v>
      </c>
      <c r="H123" s="47" t="s">
        <v>99</v>
      </c>
      <c r="I123" s="139" t="s">
        <v>283</v>
      </c>
      <c r="J123" s="47" t="s">
        <v>1209</v>
      </c>
      <c r="K123" s="46"/>
      <c r="L123" s="45" t="s">
        <v>1246</v>
      </c>
      <c r="M123" s="45" t="s">
        <v>36</v>
      </c>
      <c r="N123" s="13" t="str">
        <f t="shared" si="18"/>
        <v>DPKP.PkPwrWRef</v>
      </c>
      <c r="O123" s="84"/>
      <c r="P123" s="238" t="s">
        <v>69</v>
      </c>
      <c r="Q123" s="84"/>
      <c r="R123" s="84"/>
    </row>
    <row r="124" spans="1:18" ht="24.6" customHeight="1" x14ac:dyDescent="0.2">
      <c r="A124" s="9" t="str">
        <f t="shared" si="8"/>
        <v>AI119</v>
      </c>
      <c r="B124" s="20" t="s">
        <v>1210</v>
      </c>
      <c r="C124" s="47">
        <v>2</v>
      </c>
      <c r="D124" s="135">
        <v>0</v>
      </c>
      <c r="E124" s="135">
        <v>2147483647</v>
      </c>
      <c r="F124" s="47">
        <v>1</v>
      </c>
      <c r="G124" s="47">
        <v>0</v>
      </c>
      <c r="H124" s="47" t="s">
        <v>99</v>
      </c>
      <c r="I124" s="47">
        <v>1</v>
      </c>
      <c r="J124" s="47" t="s">
        <v>1209</v>
      </c>
      <c r="K124" s="47"/>
      <c r="L124" s="14" t="s">
        <v>1468</v>
      </c>
      <c r="M124" s="13" t="s">
        <v>121</v>
      </c>
      <c r="N124" s="13" t="str">
        <f t="shared" si="18"/>
        <v>DPKP.PkPwrWLim</v>
      </c>
      <c r="O124" s="70"/>
      <c r="P124" s="238" t="s">
        <v>69</v>
      </c>
      <c r="Q124" s="13"/>
      <c r="R124" s="14"/>
    </row>
    <row r="125" spans="1:18" ht="24.6" customHeight="1" x14ac:dyDescent="0.2">
      <c r="A125" s="9" t="str">
        <f t="shared" si="8"/>
        <v>AI120</v>
      </c>
      <c r="B125" s="12" t="s">
        <v>1207</v>
      </c>
      <c r="C125" s="47"/>
      <c r="D125" s="135"/>
      <c r="E125" s="135"/>
      <c r="F125" s="47"/>
      <c r="G125" s="47"/>
      <c r="H125" s="47"/>
      <c r="I125" s="47"/>
      <c r="J125" s="47" t="s">
        <v>1209</v>
      </c>
      <c r="K125" s="47"/>
      <c r="L125" s="14" t="s">
        <v>1208</v>
      </c>
      <c r="M125" s="13" t="s">
        <v>84</v>
      </c>
      <c r="N125" s="13" t="str">
        <f t="shared" si="18"/>
        <v>DPKP.PkPwrFolPct</v>
      </c>
      <c r="O125" s="70"/>
      <c r="P125" s="238" t="s">
        <v>69</v>
      </c>
      <c r="Q125" s="13"/>
      <c r="R125" s="14"/>
    </row>
    <row r="126" spans="1:18" ht="24.6" customHeight="1" x14ac:dyDescent="0.2">
      <c r="A126" s="9" t="str">
        <f t="shared" si="8"/>
        <v>AI121</v>
      </c>
      <c r="B126" s="12" t="s">
        <v>666</v>
      </c>
      <c r="C126" s="47">
        <v>2</v>
      </c>
      <c r="D126" s="135">
        <v>0</v>
      </c>
      <c r="E126" s="47">
        <v>2147483647</v>
      </c>
      <c r="F126" s="47">
        <v>1</v>
      </c>
      <c r="G126" s="47">
        <v>0</v>
      </c>
      <c r="H126" s="47" t="s">
        <v>554</v>
      </c>
      <c r="I126" s="47">
        <v>1</v>
      </c>
      <c r="J126" s="47" t="s">
        <v>1209</v>
      </c>
      <c r="K126" s="47"/>
      <c r="L126" s="14" t="s">
        <v>130</v>
      </c>
      <c r="M126" s="13" t="s">
        <v>84</v>
      </c>
      <c r="N126" s="13" t="str">
        <f t="shared" si="18"/>
        <v>DPKP.WinTms</v>
      </c>
      <c r="O126" s="70"/>
      <c r="P126" s="238" t="s">
        <v>69</v>
      </c>
      <c r="Q126" s="13"/>
      <c r="R126" s="14"/>
    </row>
    <row r="127" spans="1:18" ht="24.6" customHeight="1" x14ac:dyDescent="0.2">
      <c r="A127" s="9" t="str">
        <f t="shared" si="8"/>
        <v>AI122</v>
      </c>
      <c r="B127" s="12" t="s">
        <v>1417</v>
      </c>
      <c r="C127" s="47">
        <v>2</v>
      </c>
      <c r="D127" s="135">
        <v>0</v>
      </c>
      <c r="E127" s="47">
        <v>2147483647</v>
      </c>
      <c r="F127" s="47">
        <v>1</v>
      </c>
      <c r="G127" s="47">
        <v>0</v>
      </c>
      <c r="H127" s="47" t="s">
        <v>554</v>
      </c>
      <c r="I127" s="47">
        <v>1</v>
      </c>
      <c r="J127" s="47" t="s">
        <v>1209</v>
      </c>
      <c r="K127" s="47"/>
      <c r="L127" s="14" t="s">
        <v>131</v>
      </c>
      <c r="M127" s="13" t="s">
        <v>84</v>
      </c>
      <c r="N127" s="13" t="str">
        <f t="shared" ref="N127" si="19">J127&amp;K127 &amp;"."&amp;L127</f>
        <v>DPKP.RevtTms</v>
      </c>
      <c r="O127" s="84"/>
      <c r="P127" s="238" t="s">
        <v>69</v>
      </c>
      <c r="Q127" s="14"/>
      <c r="R127" s="14"/>
    </row>
    <row r="128" spans="1:18" ht="24.6" customHeight="1" x14ac:dyDescent="0.2">
      <c r="A128" s="9" t="str">
        <f t="shared" si="8"/>
        <v>AI123</v>
      </c>
      <c r="B128" s="12" t="s">
        <v>1396</v>
      </c>
      <c r="C128" s="47"/>
      <c r="D128" s="135"/>
      <c r="E128" s="47"/>
      <c r="F128" s="47"/>
      <c r="G128" s="47"/>
      <c r="H128" s="47"/>
      <c r="I128" s="47"/>
      <c r="J128" s="47" t="s">
        <v>1209</v>
      </c>
      <c r="K128" s="47"/>
      <c r="L128" s="14" t="s">
        <v>132</v>
      </c>
      <c r="M128" s="13" t="s">
        <v>84</v>
      </c>
      <c r="N128" s="13" t="str">
        <f t="shared" ref="N128" si="20">J128&amp;K128 &amp;"."&amp;L128</f>
        <v>DPKP.RmpTms</v>
      </c>
      <c r="O128" s="84"/>
      <c r="P128" s="238" t="s">
        <v>69</v>
      </c>
      <c r="Q128" s="14"/>
      <c r="R128" s="14"/>
    </row>
    <row r="129" spans="1:18" ht="24.6" customHeight="1" x14ac:dyDescent="0.2">
      <c r="A129" s="9" t="str">
        <f t="shared" si="8"/>
        <v>AI124</v>
      </c>
      <c r="B129" s="12" t="s">
        <v>1219</v>
      </c>
      <c r="C129" s="47">
        <v>2</v>
      </c>
      <c r="D129" s="135">
        <v>0</v>
      </c>
      <c r="E129" s="47">
        <v>2147483647</v>
      </c>
      <c r="F129" s="47">
        <v>1</v>
      </c>
      <c r="G129" s="47">
        <v>0</v>
      </c>
      <c r="H129" s="47" t="s">
        <v>554</v>
      </c>
      <c r="I129" s="47">
        <v>1</v>
      </c>
      <c r="J129" s="47" t="s">
        <v>1209</v>
      </c>
      <c r="K129" s="47"/>
      <c r="L129" s="13" t="s">
        <v>1205</v>
      </c>
      <c r="M129" s="13" t="s">
        <v>84</v>
      </c>
      <c r="N129" s="13" t="str">
        <f t="shared" si="18"/>
        <v>DPKP.RmpUpRte</v>
      </c>
      <c r="O129" s="14"/>
      <c r="P129" s="238" t="s">
        <v>69</v>
      </c>
      <c r="Q129" s="14"/>
      <c r="R129" s="14"/>
    </row>
    <row r="130" spans="1:18" ht="24.6" customHeight="1" x14ac:dyDescent="0.2">
      <c r="A130" s="9" t="str">
        <f t="shared" si="8"/>
        <v>AI125</v>
      </c>
      <c r="B130" s="12" t="s">
        <v>1221</v>
      </c>
      <c r="C130" s="47">
        <v>2</v>
      </c>
      <c r="D130" s="135">
        <v>0</v>
      </c>
      <c r="E130" s="47">
        <v>2147483647</v>
      </c>
      <c r="F130" s="47">
        <v>1</v>
      </c>
      <c r="G130" s="47">
        <v>0</v>
      </c>
      <c r="H130" s="47" t="s">
        <v>554</v>
      </c>
      <c r="I130" s="47">
        <v>1</v>
      </c>
      <c r="J130" s="47" t="s">
        <v>1209</v>
      </c>
      <c r="K130" s="47"/>
      <c r="L130" s="14" t="s">
        <v>1206</v>
      </c>
      <c r="M130" s="13" t="s">
        <v>84</v>
      </c>
      <c r="N130" s="13" t="str">
        <f t="shared" si="18"/>
        <v>DPKP.RmpDnRte</v>
      </c>
      <c r="O130" s="84"/>
      <c r="P130" s="238" t="s">
        <v>69</v>
      </c>
      <c r="Q130" s="14"/>
      <c r="R130" s="14"/>
    </row>
    <row r="131" spans="1:18" ht="24.6" customHeight="1" x14ac:dyDescent="0.2">
      <c r="A131" s="9" t="str">
        <f t="shared" si="8"/>
        <v>AI126</v>
      </c>
      <c r="B131" s="12" t="s">
        <v>1093</v>
      </c>
      <c r="C131" s="47"/>
      <c r="D131" s="135">
        <v>0</v>
      </c>
      <c r="E131" s="135" t="s">
        <v>1090</v>
      </c>
      <c r="F131" s="47">
        <v>1</v>
      </c>
      <c r="G131" s="47">
        <v>0</v>
      </c>
      <c r="H131" s="47" t="s">
        <v>68</v>
      </c>
      <c r="I131" s="47">
        <v>1</v>
      </c>
      <c r="J131" s="47" t="s">
        <v>1209</v>
      </c>
      <c r="K131" s="47"/>
      <c r="L131" s="14" t="s">
        <v>1395</v>
      </c>
      <c r="M131" s="13" t="s">
        <v>84</v>
      </c>
      <c r="N131" s="13" t="str">
        <f t="shared" si="18"/>
        <v>DPKP.ModPrty</v>
      </c>
      <c r="O131" s="70"/>
      <c r="P131" s="238" t="s">
        <v>69</v>
      </c>
      <c r="Q131" s="14"/>
      <c r="R131" s="14"/>
    </row>
    <row r="132" spans="1:18" ht="24.6" customHeight="1" x14ac:dyDescent="0.2">
      <c r="A132" s="9" t="str">
        <f t="shared" si="8"/>
        <v>AI127</v>
      </c>
      <c r="B132" s="12" t="s">
        <v>1230</v>
      </c>
      <c r="C132" s="47"/>
      <c r="D132" s="135">
        <v>2147483647</v>
      </c>
      <c r="E132" s="135">
        <v>1</v>
      </c>
      <c r="F132" s="47">
        <v>0</v>
      </c>
      <c r="G132" s="47"/>
      <c r="H132" s="47" t="s">
        <v>536</v>
      </c>
      <c r="I132" s="47">
        <v>1</v>
      </c>
      <c r="J132" s="47" t="s">
        <v>1131</v>
      </c>
      <c r="K132" s="47"/>
      <c r="L132" s="14" t="s">
        <v>1182</v>
      </c>
      <c r="M132" s="13" t="s">
        <v>1204</v>
      </c>
      <c r="N132" s="13" t="str">
        <f t="shared" si="18"/>
        <v xml:space="preserve">DLFL.ECPRefId </v>
      </c>
      <c r="O132" s="70" t="s">
        <v>1264</v>
      </c>
      <c r="P132" s="238" t="s">
        <v>69</v>
      </c>
      <c r="Q132" s="14"/>
      <c r="R132" s="14"/>
    </row>
    <row r="133" spans="1:18" ht="24.6" customHeight="1" x14ac:dyDescent="0.2">
      <c r="A133" s="9" t="str">
        <f t="shared" si="8"/>
        <v>AI128</v>
      </c>
      <c r="B133" s="8" t="s">
        <v>1863</v>
      </c>
      <c r="C133" s="47">
        <v>2</v>
      </c>
      <c r="D133" s="135">
        <v>0</v>
      </c>
      <c r="E133" s="135">
        <v>2147483647</v>
      </c>
      <c r="F133" s="47">
        <v>1</v>
      </c>
      <c r="G133" s="47">
        <v>0</v>
      </c>
      <c r="H133" s="47" t="s">
        <v>99</v>
      </c>
      <c r="I133" s="139" t="s">
        <v>283</v>
      </c>
      <c r="J133" s="47" t="s">
        <v>1131</v>
      </c>
      <c r="K133" s="46"/>
      <c r="L133" s="45" t="s">
        <v>1252</v>
      </c>
      <c r="M133" s="45" t="s">
        <v>36</v>
      </c>
      <c r="N133" s="13" t="str">
        <f t="shared" si="18"/>
        <v>DLFL.WRef</v>
      </c>
      <c r="O133" s="84"/>
      <c r="P133" s="238" t="s">
        <v>69</v>
      </c>
      <c r="Q133" s="84" t="s">
        <v>214</v>
      </c>
      <c r="R133" s="13"/>
    </row>
    <row r="134" spans="1:18" ht="24.6" customHeight="1" x14ac:dyDescent="0.2">
      <c r="A134" s="9" t="str">
        <f t="shared" ref="A134:A197" si="21" xml:space="preserve"> "AI"&amp;(ROW(A130)-1 )</f>
        <v>AI129</v>
      </c>
      <c r="B134" s="14" t="s">
        <v>1211</v>
      </c>
      <c r="C134" s="47"/>
      <c r="D134" s="135">
        <v>100</v>
      </c>
      <c r="E134" s="135">
        <v>1E-3</v>
      </c>
      <c r="F134" s="47">
        <v>0</v>
      </c>
      <c r="G134" s="47"/>
      <c r="H134" s="47" t="s">
        <v>536</v>
      </c>
      <c r="I134" s="47">
        <v>1E-3</v>
      </c>
      <c r="J134" s="47" t="s">
        <v>1131</v>
      </c>
      <c r="K134" s="47"/>
      <c r="L134" s="45" t="s">
        <v>1212</v>
      </c>
      <c r="M134" s="13" t="s">
        <v>121</v>
      </c>
      <c r="N134" s="13" t="str">
        <f t="shared" si="18"/>
        <v>DLFL.LodFolThrshW</v>
      </c>
      <c r="O134" s="70"/>
      <c r="P134" s="238" t="s">
        <v>69</v>
      </c>
      <c r="Q134" s="14"/>
      <c r="R134" s="84"/>
    </row>
    <row r="135" spans="1:18" ht="24.6" customHeight="1" x14ac:dyDescent="0.2">
      <c r="A135" s="9" t="str">
        <f t="shared" si="21"/>
        <v>AI130</v>
      </c>
      <c r="B135" s="12" t="s">
        <v>1217</v>
      </c>
      <c r="C135" s="47">
        <v>2</v>
      </c>
      <c r="D135" s="135">
        <v>0</v>
      </c>
      <c r="E135" s="135">
        <v>2147483647</v>
      </c>
      <c r="F135" s="47">
        <v>1</v>
      </c>
      <c r="G135" s="47">
        <v>0</v>
      </c>
      <c r="H135" s="47" t="s">
        <v>99</v>
      </c>
      <c r="I135" s="47">
        <v>1</v>
      </c>
      <c r="J135" s="47" t="s">
        <v>1131</v>
      </c>
      <c r="K135" s="47"/>
      <c r="L135" s="14" t="s">
        <v>1208</v>
      </c>
      <c r="M135" s="13" t="s">
        <v>121</v>
      </c>
      <c r="N135" s="13" t="str">
        <f t="shared" si="18"/>
        <v>DLFL.PkPwrFolPct</v>
      </c>
      <c r="O135" s="70"/>
      <c r="P135" s="238" t="s">
        <v>69</v>
      </c>
      <c r="Q135" s="13" t="s">
        <v>214</v>
      </c>
      <c r="R135" s="84"/>
    </row>
    <row r="136" spans="1:18" ht="24.6" customHeight="1" x14ac:dyDescent="0.2">
      <c r="A136" s="9" t="str">
        <f t="shared" si="21"/>
        <v>AI131</v>
      </c>
      <c r="B136" s="12" t="s">
        <v>1223</v>
      </c>
      <c r="C136" s="47">
        <v>2</v>
      </c>
      <c r="D136" s="135">
        <v>0</v>
      </c>
      <c r="E136" s="47">
        <v>2147483647</v>
      </c>
      <c r="F136" s="47">
        <v>1</v>
      </c>
      <c r="G136" s="47">
        <v>0</v>
      </c>
      <c r="H136" s="47" t="s">
        <v>554</v>
      </c>
      <c r="I136" s="47">
        <v>1</v>
      </c>
      <c r="J136" s="47" t="s">
        <v>1131</v>
      </c>
      <c r="K136" s="47"/>
      <c r="L136" s="14" t="s">
        <v>130</v>
      </c>
      <c r="M136" s="13" t="s">
        <v>84</v>
      </c>
      <c r="N136" s="13" t="str">
        <f t="shared" ref="N136:N138" si="22">J136&amp;K136 &amp;"."&amp;L136</f>
        <v>DLFL.WinTms</v>
      </c>
      <c r="O136" s="70"/>
      <c r="P136" s="238" t="s">
        <v>69</v>
      </c>
      <c r="Q136" s="13"/>
      <c r="R136" s="14"/>
    </row>
    <row r="137" spans="1:18" ht="24.6" customHeight="1" x14ac:dyDescent="0.2">
      <c r="A137" s="9" t="str">
        <f t="shared" si="21"/>
        <v>AI132</v>
      </c>
      <c r="B137" s="12" t="s">
        <v>1418</v>
      </c>
      <c r="C137" s="47">
        <v>2</v>
      </c>
      <c r="D137" s="135">
        <v>0</v>
      </c>
      <c r="E137" s="47">
        <v>2147483647</v>
      </c>
      <c r="F137" s="47">
        <v>1</v>
      </c>
      <c r="G137" s="47">
        <v>0</v>
      </c>
      <c r="H137" s="47" t="s">
        <v>554</v>
      </c>
      <c r="I137" s="47">
        <v>1</v>
      </c>
      <c r="J137" s="47" t="s">
        <v>1131</v>
      </c>
      <c r="K137" s="47"/>
      <c r="L137" s="14" t="s">
        <v>131</v>
      </c>
      <c r="M137" s="13" t="s">
        <v>84</v>
      </c>
      <c r="N137" s="13" t="str">
        <f t="shared" si="22"/>
        <v>DLFL.RevtTms</v>
      </c>
      <c r="O137" s="84"/>
      <c r="P137" s="238" t="s">
        <v>69</v>
      </c>
      <c r="Q137" s="14"/>
      <c r="R137" s="14"/>
    </row>
    <row r="138" spans="1:18" ht="24.6" customHeight="1" x14ac:dyDescent="0.2">
      <c r="A138" s="9" t="str">
        <f t="shared" si="21"/>
        <v>AI133</v>
      </c>
      <c r="B138" s="12" t="s">
        <v>1397</v>
      </c>
      <c r="C138" s="47"/>
      <c r="D138" s="135"/>
      <c r="E138" s="47"/>
      <c r="F138" s="47"/>
      <c r="G138" s="47"/>
      <c r="H138" s="47"/>
      <c r="I138" s="47"/>
      <c r="J138" s="47" t="s">
        <v>1131</v>
      </c>
      <c r="K138" s="47"/>
      <c r="L138" s="14" t="s">
        <v>132</v>
      </c>
      <c r="M138" s="13" t="s">
        <v>84</v>
      </c>
      <c r="N138" s="13" t="str">
        <f t="shared" si="22"/>
        <v>DLFL.RmpTms</v>
      </c>
      <c r="O138" s="84"/>
      <c r="P138" s="238" t="s">
        <v>69</v>
      </c>
      <c r="Q138" s="14"/>
      <c r="R138" s="14"/>
    </row>
    <row r="139" spans="1:18" ht="24.6" customHeight="1" x14ac:dyDescent="0.2">
      <c r="A139" s="9" t="str">
        <f t="shared" si="21"/>
        <v>AI134</v>
      </c>
      <c r="B139" s="12" t="s">
        <v>1220</v>
      </c>
      <c r="C139" s="47"/>
      <c r="D139" s="135">
        <v>2147483647</v>
      </c>
      <c r="E139" s="135">
        <v>1</v>
      </c>
      <c r="F139" s="47">
        <v>0</v>
      </c>
      <c r="G139" s="47"/>
      <c r="H139" s="47" t="s">
        <v>554</v>
      </c>
      <c r="I139" s="47">
        <v>1</v>
      </c>
      <c r="J139" s="47" t="s">
        <v>1131</v>
      </c>
      <c r="K139" s="47"/>
      <c r="L139" s="13" t="s">
        <v>1205</v>
      </c>
      <c r="M139" s="13" t="s">
        <v>84</v>
      </c>
      <c r="N139" s="13" t="str">
        <f t="shared" si="18"/>
        <v>DLFL.RmpUpRte</v>
      </c>
      <c r="O139" s="70"/>
      <c r="P139" s="238" t="s">
        <v>69</v>
      </c>
      <c r="Q139" s="14"/>
      <c r="R139" s="14"/>
    </row>
    <row r="140" spans="1:18" ht="24.6" customHeight="1" x14ac:dyDescent="0.2">
      <c r="A140" s="9" t="str">
        <f t="shared" si="21"/>
        <v>AI135</v>
      </c>
      <c r="B140" s="12" t="s">
        <v>1222</v>
      </c>
      <c r="C140" s="47">
        <v>2</v>
      </c>
      <c r="D140" s="135">
        <v>0</v>
      </c>
      <c r="E140" s="135">
        <v>2147483647</v>
      </c>
      <c r="F140" s="47">
        <v>1</v>
      </c>
      <c r="G140" s="47">
        <v>0</v>
      </c>
      <c r="H140" s="47" t="s">
        <v>554</v>
      </c>
      <c r="I140" s="47">
        <v>1</v>
      </c>
      <c r="J140" s="47" t="s">
        <v>1131</v>
      </c>
      <c r="K140" s="47"/>
      <c r="L140" s="14" t="s">
        <v>1206</v>
      </c>
      <c r="M140" s="13" t="s">
        <v>84</v>
      </c>
      <c r="N140" s="13" t="str">
        <f>J140&amp;K140 &amp;"."&amp;L140</f>
        <v>DLFL.RmpDnRte</v>
      </c>
      <c r="O140" s="70"/>
      <c r="P140" s="238" t="s">
        <v>69</v>
      </c>
      <c r="Q140" s="14"/>
      <c r="R140" s="14"/>
    </row>
    <row r="141" spans="1:18" ht="24.6" customHeight="1" x14ac:dyDescent="0.2">
      <c r="A141" s="9" t="str">
        <f t="shared" si="21"/>
        <v>AI136</v>
      </c>
      <c r="B141" s="12" t="s">
        <v>1215</v>
      </c>
      <c r="C141" s="82">
        <v>2</v>
      </c>
      <c r="D141" s="140">
        <v>2147483647</v>
      </c>
      <c r="E141" s="140">
        <v>1</v>
      </c>
      <c r="F141" s="82">
        <v>0</v>
      </c>
      <c r="G141" s="82"/>
      <c r="H141" s="82" t="s">
        <v>554</v>
      </c>
      <c r="I141" s="82">
        <v>1</v>
      </c>
      <c r="J141" s="82" t="s">
        <v>1131</v>
      </c>
      <c r="K141" s="82"/>
      <c r="L141" s="21" t="s">
        <v>1395</v>
      </c>
      <c r="M141" s="84" t="s">
        <v>84</v>
      </c>
      <c r="N141" s="84" t="str">
        <f t="shared" si="18"/>
        <v>DLFL.ModPrty</v>
      </c>
      <c r="O141" s="200"/>
      <c r="P141" s="238" t="s">
        <v>69</v>
      </c>
      <c r="Q141" s="21"/>
      <c r="R141" s="21"/>
    </row>
    <row r="142" spans="1:18" s="235" customFormat="1" ht="24.6" customHeight="1" x14ac:dyDescent="0.2">
      <c r="A142" s="9" t="str">
        <f t="shared" si="21"/>
        <v>AI137</v>
      </c>
      <c r="B142" s="108" t="s">
        <v>1229</v>
      </c>
      <c r="C142" s="47"/>
      <c r="D142" s="135">
        <v>2147483647</v>
      </c>
      <c r="E142" s="135">
        <v>1</v>
      </c>
      <c r="F142" s="47">
        <v>0</v>
      </c>
      <c r="G142" s="47"/>
      <c r="H142" s="47" t="s">
        <v>536</v>
      </c>
      <c r="I142" s="47">
        <v>1</v>
      </c>
      <c r="J142" s="47" t="s">
        <v>1132</v>
      </c>
      <c r="K142" s="47"/>
      <c r="L142" s="14" t="s">
        <v>1182</v>
      </c>
      <c r="M142" s="13" t="s">
        <v>1204</v>
      </c>
      <c r="N142" s="13" t="str">
        <f t="shared" ref="N142:N149" si="23">J142&amp;K142 &amp;"."&amp;L142</f>
        <v xml:space="preserve">DGFL.ECPRefId </v>
      </c>
      <c r="O142" s="70" t="s">
        <v>1265</v>
      </c>
      <c r="P142" s="238" t="s">
        <v>69</v>
      </c>
      <c r="Q142" s="14"/>
      <c r="R142" s="14"/>
    </row>
    <row r="143" spans="1:18" ht="24.6" customHeight="1" x14ac:dyDescent="0.2">
      <c r="A143" s="9" t="str">
        <f t="shared" si="21"/>
        <v>AI138</v>
      </c>
      <c r="B143" s="8" t="s">
        <v>1864</v>
      </c>
      <c r="C143" s="47">
        <v>2</v>
      </c>
      <c r="D143" s="135">
        <v>0</v>
      </c>
      <c r="E143" s="135">
        <v>2147483647</v>
      </c>
      <c r="F143" s="47">
        <v>1</v>
      </c>
      <c r="G143" s="47">
        <v>0</v>
      </c>
      <c r="H143" s="47" t="s">
        <v>99</v>
      </c>
      <c r="I143" s="139" t="s">
        <v>283</v>
      </c>
      <c r="J143" s="47" t="s">
        <v>1132</v>
      </c>
      <c r="K143" s="46"/>
      <c r="L143" s="45" t="s">
        <v>1252</v>
      </c>
      <c r="M143" s="45" t="s">
        <v>36</v>
      </c>
      <c r="N143" s="13" t="str">
        <f t="shared" si="23"/>
        <v>DGFL.WRef</v>
      </c>
      <c r="O143" s="84"/>
      <c r="P143" s="238" t="s">
        <v>69</v>
      </c>
      <c r="Q143" s="14"/>
      <c r="R143" s="14"/>
    </row>
    <row r="144" spans="1:18" ht="24.6" customHeight="1" x14ac:dyDescent="0.2">
      <c r="A144" s="9" t="str">
        <f t="shared" si="21"/>
        <v>AI139</v>
      </c>
      <c r="B144" s="14" t="s">
        <v>1214</v>
      </c>
      <c r="C144" s="47"/>
      <c r="D144" s="135">
        <v>100</v>
      </c>
      <c r="E144" s="135">
        <v>1E-3</v>
      </c>
      <c r="F144" s="47">
        <v>0</v>
      </c>
      <c r="G144" s="47"/>
      <c r="H144" s="47" t="s">
        <v>536</v>
      </c>
      <c r="I144" s="47">
        <v>1E-3</v>
      </c>
      <c r="J144" s="47" t="s">
        <v>1132</v>
      </c>
      <c r="K144" s="47"/>
      <c r="L144" s="45" t="s">
        <v>1213</v>
      </c>
      <c r="M144" s="13" t="s">
        <v>121</v>
      </c>
      <c r="N144" s="13" t="str">
        <f t="shared" si="23"/>
        <v>DGFL.GenFolThrshW</v>
      </c>
      <c r="O144" s="70"/>
      <c r="P144" s="238" t="s">
        <v>69</v>
      </c>
      <c r="Q144" s="14"/>
      <c r="R144" s="14"/>
    </row>
    <row r="145" spans="1:18" ht="36" x14ac:dyDescent="0.2">
      <c r="A145" s="9" t="str">
        <f t="shared" si="21"/>
        <v>AI140</v>
      </c>
      <c r="B145" s="12" t="s">
        <v>1216</v>
      </c>
      <c r="C145" s="47">
        <v>2</v>
      </c>
      <c r="D145" s="135">
        <v>0</v>
      </c>
      <c r="E145" s="135">
        <v>2147483647</v>
      </c>
      <c r="F145" s="47">
        <v>1</v>
      </c>
      <c r="G145" s="47">
        <v>0</v>
      </c>
      <c r="H145" s="47" t="s">
        <v>99</v>
      </c>
      <c r="I145" s="47">
        <v>1</v>
      </c>
      <c r="J145" s="47" t="s">
        <v>1132</v>
      </c>
      <c r="K145" s="47"/>
      <c r="L145" s="14" t="s">
        <v>1399</v>
      </c>
      <c r="M145" s="13" t="s">
        <v>121</v>
      </c>
      <c r="N145" s="13" t="str">
        <f t="shared" si="23"/>
        <v>DGFL.GenFolPct</v>
      </c>
      <c r="O145" s="70"/>
      <c r="P145" s="238" t="s">
        <v>69</v>
      </c>
      <c r="Q145" s="14"/>
      <c r="R145" s="14"/>
    </row>
    <row r="146" spans="1:18" ht="24.6" customHeight="1" x14ac:dyDescent="0.2">
      <c r="A146" s="9" t="str">
        <f t="shared" si="21"/>
        <v>AI141</v>
      </c>
      <c r="B146" s="12" t="s">
        <v>1224</v>
      </c>
      <c r="C146" s="47">
        <v>2</v>
      </c>
      <c r="D146" s="135">
        <v>0</v>
      </c>
      <c r="E146" s="47">
        <v>2147483647</v>
      </c>
      <c r="F146" s="47">
        <v>1</v>
      </c>
      <c r="G146" s="47">
        <v>0</v>
      </c>
      <c r="H146" s="47" t="s">
        <v>554</v>
      </c>
      <c r="I146" s="47">
        <v>1</v>
      </c>
      <c r="J146" s="47" t="s">
        <v>1132</v>
      </c>
      <c r="K146" s="47"/>
      <c r="L146" s="14" t="s">
        <v>130</v>
      </c>
      <c r="M146" s="13" t="s">
        <v>84</v>
      </c>
      <c r="N146" s="13" t="str">
        <f t="shared" si="23"/>
        <v>DGFL.WinTms</v>
      </c>
      <c r="O146" s="70"/>
      <c r="P146" s="238" t="s">
        <v>69</v>
      </c>
      <c r="Q146" s="13"/>
      <c r="R146" s="14"/>
    </row>
    <row r="147" spans="1:18" ht="24.6" customHeight="1" x14ac:dyDescent="0.2">
      <c r="A147" s="9" t="str">
        <f t="shared" si="21"/>
        <v>AI142</v>
      </c>
      <c r="B147" s="12" t="s">
        <v>1419</v>
      </c>
      <c r="C147" s="47">
        <v>2</v>
      </c>
      <c r="D147" s="135">
        <v>0</v>
      </c>
      <c r="E147" s="47">
        <v>2147483647</v>
      </c>
      <c r="F147" s="47">
        <v>1</v>
      </c>
      <c r="G147" s="47">
        <v>0</v>
      </c>
      <c r="H147" s="47" t="s">
        <v>554</v>
      </c>
      <c r="I147" s="47">
        <v>1</v>
      </c>
      <c r="J147" s="47" t="s">
        <v>1132</v>
      </c>
      <c r="K147" s="47"/>
      <c r="L147" s="14" t="s">
        <v>131</v>
      </c>
      <c r="M147" s="13" t="s">
        <v>84</v>
      </c>
      <c r="N147" s="13" t="str">
        <f t="shared" si="23"/>
        <v>DGFL.RevtTms</v>
      </c>
      <c r="O147" s="84"/>
      <c r="P147" s="238" t="s">
        <v>69</v>
      </c>
      <c r="Q147" s="14"/>
      <c r="R147" s="14"/>
    </row>
    <row r="148" spans="1:18" ht="24.6" customHeight="1" x14ac:dyDescent="0.2">
      <c r="A148" s="9" t="str">
        <f t="shared" si="21"/>
        <v>AI143</v>
      </c>
      <c r="B148" s="12" t="s">
        <v>1398</v>
      </c>
      <c r="C148" s="47"/>
      <c r="D148" s="135"/>
      <c r="E148" s="47"/>
      <c r="F148" s="47"/>
      <c r="G148" s="47"/>
      <c r="H148" s="47"/>
      <c r="I148" s="47"/>
      <c r="J148" s="47" t="s">
        <v>1132</v>
      </c>
      <c r="K148" s="47"/>
      <c r="L148" s="14" t="s">
        <v>132</v>
      </c>
      <c r="M148" s="13" t="s">
        <v>84</v>
      </c>
      <c r="N148" s="13" t="str">
        <f t="shared" si="23"/>
        <v>DGFL.RmpTms</v>
      </c>
      <c r="O148" s="84"/>
      <c r="P148" s="238" t="s">
        <v>69</v>
      </c>
      <c r="Q148" s="14"/>
      <c r="R148" s="14"/>
    </row>
    <row r="149" spans="1:18" ht="24.6" customHeight="1" x14ac:dyDescent="0.2">
      <c r="A149" s="9" t="str">
        <f t="shared" si="21"/>
        <v>AI144</v>
      </c>
      <c r="B149" s="12" t="s">
        <v>1469</v>
      </c>
      <c r="C149" s="47"/>
      <c r="D149" s="135">
        <v>2147483647</v>
      </c>
      <c r="E149" s="135">
        <v>1</v>
      </c>
      <c r="F149" s="47">
        <v>0</v>
      </c>
      <c r="G149" s="47"/>
      <c r="H149" s="47" t="s">
        <v>554</v>
      </c>
      <c r="I149" s="47">
        <v>1</v>
      </c>
      <c r="J149" s="47" t="s">
        <v>1132</v>
      </c>
      <c r="K149" s="47"/>
      <c r="L149" s="13" t="s">
        <v>1205</v>
      </c>
      <c r="M149" s="13" t="s">
        <v>84</v>
      </c>
      <c r="N149" s="13" t="str">
        <f t="shared" si="23"/>
        <v>DGFL.RmpUpRte</v>
      </c>
      <c r="O149" s="70"/>
      <c r="P149" s="238" t="s">
        <v>69</v>
      </c>
      <c r="Q149" s="14"/>
      <c r="R149" s="14"/>
    </row>
    <row r="150" spans="1:18" ht="24.6" customHeight="1" x14ac:dyDescent="0.2">
      <c r="A150" s="9" t="str">
        <f t="shared" si="21"/>
        <v>AI145</v>
      </c>
      <c r="B150" s="12" t="s">
        <v>1400</v>
      </c>
      <c r="C150" s="47">
        <v>2</v>
      </c>
      <c r="D150" s="135">
        <v>0</v>
      </c>
      <c r="E150" s="135">
        <v>2147483647</v>
      </c>
      <c r="F150" s="47">
        <v>1</v>
      </c>
      <c r="G150" s="47">
        <v>0</v>
      </c>
      <c r="H150" s="47" t="s">
        <v>554</v>
      </c>
      <c r="I150" s="47">
        <v>1</v>
      </c>
      <c r="J150" s="47" t="s">
        <v>1132</v>
      </c>
      <c r="K150" s="47"/>
      <c r="L150" s="14" t="s">
        <v>1206</v>
      </c>
      <c r="M150" s="13" t="s">
        <v>84</v>
      </c>
      <c r="N150" s="13" t="str">
        <f>J150&amp;K150 &amp;"."&amp;L150</f>
        <v>DGFL.RmpDnRte</v>
      </c>
      <c r="O150" s="70"/>
      <c r="P150" s="238" t="s">
        <v>69</v>
      </c>
      <c r="Q150" s="14"/>
      <c r="R150" s="14"/>
    </row>
    <row r="151" spans="1:18" ht="24.6" customHeight="1" x14ac:dyDescent="0.2">
      <c r="A151" s="9" t="str">
        <f t="shared" si="21"/>
        <v>AI146</v>
      </c>
      <c r="B151" s="187" t="s">
        <v>1401</v>
      </c>
      <c r="C151" s="47">
        <v>2</v>
      </c>
      <c r="D151" s="135">
        <v>0</v>
      </c>
      <c r="E151" s="135">
        <v>2147483647</v>
      </c>
      <c r="F151" s="47">
        <v>1</v>
      </c>
      <c r="G151" s="47">
        <v>0</v>
      </c>
      <c r="H151" s="47" t="s">
        <v>96</v>
      </c>
      <c r="I151" s="47">
        <v>1</v>
      </c>
      <c r="J151" s="47" t="s">
        <v>1132</v>
      </c>
      <c r="K151" s="46"/>
      <c r="L151" s="14" t="s">
        <v>1177</v>
      </c>
      <c r="M151" s="13" t="s">
        <v>84</v>
      </c>
      <c r="N151" s="13" t="str">
        <f t="shared" ref="N151:N152" si="24">J151&amp;K151 &amp;"."&amp;L151</f>
        <v>DGFL.ChaRmpUpRte</v>
      </c>
      <c r="O151" s="200"/>
      <c r="P151" s="238" t="s">
        <v>69</v>
      </c>
      <c r="Q151" s="21"/>
      <c r="R151" s="198"/>
    </row>
    <row r="152" spans="1:18" ht="24.6" customHeight="1" x14ac:dyDescent="0.2">
      <c r="A152" s="9" t="str">
        <f t="shared" si="21"/>
        <v>AI147</v>
      </c>
      <c r="B152" s="187" t="s">
        <v>1402</v>
      </c>
      <c r="C152" s="47">
        <v>2</v>
      </c>
      <c r="D152" s="135">
        <v>0</v>
      </c>
      <c r="E152" s="135">
        <v>2147483647</v>
      </c>
      <c r="F152" s="47">
        <v>1</v>
      </c>
      <c r="G152" s="47">
        <v>0</v>
      </c>
      <c r="H152" s="47" t="s">
        <v>96</v>
      </c>
      <c r="I152" s="47">
        <v>1</v>
      </c>
      <c r="J152" s="47" t="s">
        <v>1132</v>
      </c>
      <c r="K152" s="46"/>
      <c r="L152" s="14" t="s">
        <v>1178</v>
      </c>
      <c r="M152" s="13" t="s">
        <v>84</v>
      </c>
      <c r="N152" s="13" t="str">
        <f t="shared" si="24"/>
        <v>DGFL.ChaRmpDnRte</v>
      </c>
      <c r="O152" s="200"/>
      <c r="P152" s="238" t="s">
        <v>69</v>
      </c>
      <c r="Q152" s="21"/>
      <c r="R152" s="198"/>
    </row>
    <row r="153" spans="1:18" ht="24.6" customHeight="1" x14ac:dyDescent="0.2">
      <c r="A153" s="9" t="str">
        <f t="shared" si="21"/>
        <v>AI148</v>
      </c>
      <c r="B153" s="17" t="s">
        <v>1218</v>
      </c>
      <c r="C153" s="82">
        <v>2</v>
      </c>
      <c r="D153" s="140">
        <v>2147483647</v>
      </c>
      <c r="E153" s="140">
        <v>1</v>
      </c>
      <c r="F153" s="82">
        <v>0</v>
      </c>
      <c r="G153" s="82"/>
      <c r="H153" s="82" t="s">
        <v>554</v>
      </c>
      <c r="I153" s="82">
        <v>1</v>
      </c>
      <c r="J153" s="82" t="s">
        <v>1132</v>
      </c>
      <c r="K153" s="82"/>
      <c r="L153" s="21" t="s">
        <v>1395</v>
      </c>
      <c r="M153" s="84" t="s">
        <v>84</v>
      </c>
      <c r="N153" s="84" t="str">
        <f t="shared" ref="N153" si="25">J153&amp;K153 &amp;"."&amp;L153</f>
        <v>DGFL.ModPrty</v>
      </c>
      <c r="O153" s="200"/>
      <c r="P153" s="238" t="s">
        <v>69</v>
      </c>
      <c r="Q153" s="21"/>
      <c r="R153" s="21"/>
    </row>
    <row r="154" spans="1:18" ht="24.6" customHeight="1" x14ac:dyDescent="0.2">
      <c r="A154" s="9" t="str">
        <f t="shared" si="21"/>
        <v>AI149</v>
      </c>
      <c r="B154" s="187" t="s">
        <v>1415</v>
      </c>
      <c r="C154" s="47">
        <v>2</v>
      </c>
      <c r="D154" s="135">
        <v>0</v>
      </c>
      <c r="E154" s="47">
        <v>2147483647</v>
      </c>
      <c r="F154" s="47">
        <v>1</v>
      </c>
      <c r="G154" s="47">
        <v>0</v>
      </c>
      <c r="H154" s="47" t="s">
        <v>554</v>
      </c>
      <c r="I154" s="47">
        <v>1</v>
      </c>
      <c r="J154" s="47" t="s">
        <v>1192</v>
      </c>
      <c r="K154" s="47"/>
      <c r="L154" s="14" t="s">
        <v>131</v>
      </c>
      <c r="M154" s="13" t="s">
        <v>84</v>
      </c>
      <c r="N154" s="13" t="str">
        <f t="shared" ref="N154" si="26">J154&amp;K154 &amp;"."&amp;L154</f>
        <v>DAGC.RevtTms</v>
      </c>
      <c r="O154" s="70"/>
      <c r="P154" s="238" t="s">
        <v>69</v>
      </c>
      <c r="Q154" s="14"/>
      <c r="R154" s="198"/>
    </row>
    <row r="155" spans="1:18" ht="24.6" customHeight="1" x14ac:dyDescent="0.2">
      <c r="A155" s="9" t="str">
        <f t="shared" si="21"/>
        <v>AI150</v>
      </c>
      <c r="B155" s="12" t="s">
        <v>1865</v>
      </c>
      <c r="C155" s="47"/>
      <c r="D155" s="135">
        <v>1</v>
      </c>
      <c r="E155" s="135">
        <v>1E-3</v>
      </c>
      <c r="F155" s="47">
        <v>0</v>
      </c>
      <c r="G155" s="47">
        <v>0</v>
      </c>
      <c r="H155" s="47" t="s">
        <v>572</v>
      </c>
      <c r="I155" s="47">
        <v>1</v>
      </c>
      <c r="J155" s="47" t="s">
        <v>1192</v>
      </c>
      <c r="K155" s="47"/>
      <c r="L155" s="14" t="s">
        <v>1248</v>
      </c>
      <c r="M155" s="13" t="s">
        <v>121</v>
      </c>
      <c r="N155" s="13" t="str">
        <f t="shared" ref="N155:N161" si="27">J155&amp;K155 &amp;"."&amp;L155</f>
        <v>DAGC.WTgt</v>
      </c>
      <c r="O155" s="70"/>
      <c r="P155" s="238" t="s">
        <v>69</v>
      </c>
      <c r="Q155" s="14"/>
      <c r="R155" s="14"/>
    </row>
    <row r="156" spans="1:18" ht="24.6" customHeight="1" x14ac:dyDescent="0.2">
      <c r="A156" s="9" t="str">
        <f t="shared" si="21"/>
        <v>AI151</v>
      </c>
      <c r="B156" s="12" t="s">
        <v>683</v>
      </c>
      <c r="C156" s="47"/>
      <c r="D156" s="135">
        <v>2147483647</v>
      </c>
      <c r="E156" s="135">
        <v>1</v>
      </c>
      <c r="F156" s="47">
        <v>0</v>
      </c>
      <c r="G156" s="47"/>
      <c r="H156" s="47" t="s">
        <v>554</v>
      </c>
      <c r="I156" s="47">
        <v>1</v>
      </c>
      <c r="J156" s="47" t="s">
        <v>1192</v>
      </c>
      <c r="K156" s="47"/>
      <c r="L156" s="14" t="s">
        <v>1424</v>
      </c>
      <c r="M156" s="13" t="s">
        <v>84</v>
      </c>
      <c r="N156" s="13" t="str">
        <f t="shared" si="27"/>
        <v>DAGC.PerTms</v>
      </c>
      <c r="O156" s="70"/>
      <c r="P156" s="238" t="s">
        <v>69</v>
      </c>
      <c r="Q156" s="14"/>
      <c r="R156" s="14"/>
    </row>
    <row r="157" spans="1:18" ht="24.6" customHeight="1" x14ac:dyDescent="0.2">
      <c r="A157" s="9" t="str">
        <f t="shared" si="21"/>
        <v>AI152</v>
      </c>
      <c r="B157" s="12" t="s">
        <v>1866</v>
      </c>
      <c r="C157" s="47"/>
      <c r="D157" s="135">
        <v>2147483647</v>
      </c>
      <c r="E157" s="135">
        <v>1</v>
      </c>
      <c r="F157" s="47">
        <v>0</v>
      </c>
      <c r="G157" s="47"/>
      <c r="H157" s="47" t="s">
        <v>554</v>
      </c>
      <c r="I157" s="47">
        <v>1</v>
      </c>
      <c r="J157" s="47" t="s">
        <v>1192</v>
      </c>
      <c r="K157" s="47"/>
      <c r="L157" s="13" t="s">
        <v>1238</v>
      </c>
      <c r="M157" s="13" t="s">
        <v>84</v>
      </c>
      <c r="N157" s="13" t="str">
        <f t="shared" si="27"/>
        <v>DAGC.RmpUpTms</v>
      </c>
      <c r="O157" s="70"/>
      <c r="P157" s="238" t="s">
        <v>69</v>
      </c>
      <c r="Q157" s="14"/>
      <c r="R157" s="14"/>
    </row>
    <row r="158" spans="1:18" ht="24.6" customHeight="1" x14ac:dyDescent="0.2">
      <c r="A158" s="9" t="str">
        <f t="shared" si="21"/>
        <v>AI153</v>
      </c>
      <c r="B158" s="12" t="s">
        <v>1867</v>
      </c>
      <c r="C158" s="47"/>
      <c r="D158" s="135">
        <v>2147483647</v>
      </c>
      <c r="E158" s="135">
        <v>1</v>
      </c>
      <c r="F158" s="47">
        <v>0</v>
      </c>
      <c r="G158" s="47"/>
      <c r="H158" s="47" t="s">
        <v>554</v>
      </c>
      <c r="I158" s="47">
        <v>1</v>
      </c>
      <c r="J158" s="47" t="s">
        <v>1192</v>
      </c>
      <c r="K158" s="47"/>
      <c r="L158" s="14" t="s">
        <v>1239</v>
      </c>
      <c r="M158" s="13" t="s">
        <v>84</v>
      </c>
      <c r="N158" s="13" t="str">
        <f t="shared" si="27"/>
        <v>DAGC.RmpDnTms</v>
      </c>
      <c r="O158" s="70"/>
      <c r="P158" s="238" t="s">
        <v>69</v>
      </c>
      <c r="Q158" s="14"/>
      <c r="R158" s="14"/>
    </row>
    <row r="159" spans="1:18" ht="24.6" customHeight="1" x14ac:dyDescent="0.2">
      <c r="A159" s="9" t="str">
        <f t="shared" si="21"/>
        <v>AI154</v>
      </c>
      <c r="B159" s="12" t="s">
        <v>1447</v>
      </c>
      <c r="C159" s="47"/>
      <c r="D159" s="135">
        <v>100</v>
      </c>
      <c r="E159" s="135">
        <v>1E-3</v>
      </c>
      <c r="F159" s="47">
        <v>0</v>
      </c>
      <c r="G159" s="47"/>
      <c r="H159" s="47" t="s">
        <v>571</v>
      </c>
      <c r="I159" s="47">
        <v>1E-3</v>
      </c>
      <c r="J159" s="47" t="s">
        <v>1192</v>
      </c>
      <c r="K159" s="47"/>
      <c r="L159" s="14" t="s">
        <v>1237</v>
      </c>
      <c r="M159" s="13" t="s">
        <v>84</v>
      </c>
      <c r="N159" s="13" t="str">
        <f t="shared" si="27"/>
        <v>DAGC.SOCUseMin</v>
      </c>
      <c r="O159" s="70"/>
      <c r="P159" s="238" t="s">
        <v>69</v>
      </c>
      <c r="Q159" s="14"/>
      <c r="R159" s="14"/>
    </row>
    <row r="160" spans="1:18" ht="24.6" customHeight="1" x14ac:dyDescent="0.2">
      <c r="A160" s="9" t="str">
        <f t="shared" si="21"/>
        <v>AI155</v>
      </c>
      <c r="B160" s="12" t="s">
        <v>1446</v>
      </c>
      <c r="C160" s="47"/>
      <c r="D160" s="135">
        <v>100</v>
      </c>
      <c r="E160" s="135">
        <v>1E-3</v>
      </c>
      <c r="F160" s="47">
        <v>0</v>
      </c>
      <c r="G160" s="47"/>
      <c r="H160" s="47" t="s">
        <v>571</v>
      </c>
      <c r="I160" s="47">
        <v>1E-3</v>
      </c>
      <c r="J160" s="47" t="s">
        <v>1192</v>
      </c>
      <c r="K160" s="47"/>
      <c r="L160" s="14" t="s">
        <v>1236</v>
      </c>
      <c r="M160" s="13" t="s">
        <v>84</v>
      </c>
      <c r="N160" s="13" t="str">
        <f t="shared" si="27"/>
        <v>DAGC.SOCUseMax</v>
      </c>
      <c r="O160" s="70"/>
      <c r="P160" s="238" t="s">
        <v>69</v>
      </c>
      <c r="Q160" s="14"/>
      <c r="R160" s="84"/>
    </row>
    <row r="161" spans="1:18" ht="24.6" customHeight="1" x14ac:dyDescent="0.2">
      <c r="A161" s="9" t="str">
        <f t="shared" si="21"/>
        <v>AI156</v>
      </c>
      <c r="B161" s="12" t="s">
        <v>1096</v>
      </c>
      <c r="C161" s="47"/>
      <c r="D161" s="135">
        <v>0</v>
      </c>
      <c r="E161" s="135" t="s">
        <v>1090</v>
      </c>
      <c r="F161" s="47">
        <v>1</v>
      </c>
      <c r="G161" s="47">
        <v>0</v>
      </c>
      <c r="H161" s="47" t="s">
        <v>68</v>
      </c>
      <c r="I161" s="47">
        <v>1</v>
      </c>
      <c r="J161" s="47" t="s">
        <v>1192</v>
      </c>
      <c r="K161" s="47"/>
      <c r="L161" s="21" t="s">
        <v>1395</v>
      </c>
      <c r="M161" s="13" t="s">
        <v>84</v>
      </c>
      <c r="N161" s="13" t="str">
        <f t="shared" si="27"/>
        <v>DAGC.ModPrty</v>
      </c>
      <c r="O161" s="70"/>
      <c r="P161" s="238" t="s">
        <v>69</v>
      </c>
      <c r="Q161" s="14"/>
      <c r="R161" s="14"/>
    </row>
    <row r="162" spans="1:18" s="235" customFormat="1" ht="24.6" customHeight="1" x14ac:dyDescent="0.2">
      <c r="A162" s="9" t="str">
        <f t="shared" si="21"/>
        <v>AI157</v>
      </c>
      <c r="B162" s="12" t="s">
        <v>1843</v>
      </c>
      <c r="C162" s="47"/>
      <c r="D162" s="135">
        <v>2147483647</v>
      </c>
      <c r="E162" s="135">
        <v>1</v>
      </c>
      <c r="F162" s="47">
        <v>0</v>
      </c>
      <c r="G162" s="47"/>
      <c r="H162" s="47" t="s">
        <v>536</v>
      </c>
      <c r="I162" s="47">
        <v>1</v>
      </c>
      <c r="J162" s="47" t="s">
        <v>1133</v>
      </c>
      <c r="K162" s="47"/>
      <c r="L162" s="14" t="s">
        <v>1182</v>
      </c>
      <c r="M162" s="13" t="s">
        <v>1204</v>
      </c>
      <c r="N162" s="13" t="str">
        <f t="shared" si="18"/>
        <v xml:space="preserve">DWSM.ECPRefId </v>
      </c>
      <c r="O162" s="70" t="s">
        <v>299</v>
      </c>
      <c r="P162" s="238" t="s">
        <v>69</v>
      </c>
      <c r="Q162" s="14"/>
      <c r="R162" s="14"/>
    </row>
    <row r="163" spans="1:18" ht="24.6" customHeight="1" x14ac:dyDescent="0.2">
      <c r="A163" s="9" t="str">
        <f t="shared" si="21"/>
        <v>AI158</v>
      </c>
      <c r="B163" s="8" t="s">
        <v>1868</v>
      </c>
      <c r="C163" s="47">
        <v>2</v>
      </c>
      <c r="D163" s="135">
        <v>0</v>
      </c>
      <c r="E163" s="135">
        <v>2147483647</v>
      </c>
      <c r="F163" s="47">
        <v>1</v>
      </c>
      <c r="G163" s="47">
        <v>0</v>
      </c>
      <c r="H163" s="47" t="s">
        <v>99</v>
      </c>
      <c r="I163" s="139" t="s">
        <v>283</v>
      </c>
      <c r="J163" s="47" t="s">
        <v>1133</v>
      </c>
      <c r="K163" s="46"/>
      <c r="L163" s="45" t="s">
        <v>1252</v>
      </c>
      <c r="M163" s="45" t="s">
        <v>36</v>
      </c>
      <c r="N163" s="13" t="str">
        <f>J163&amp;K163 &amp;"."&amp;L163</f>
        <v>DWSM.WRef</v>
      </c>
      <c r="O163" s="14"/>
      <c r="P163" s="238" t="s">
        <v>69</v>
      </c>
      <c r="Q163" s="84" t="s">
        <v>214</v>
      </c>
      <c r="R163" s="14"/>
    </row>
    <row r="164" spans="1:18" ht="108" customHeight="1" x14ac:dyDescent="0.2">
      <c r="A164" s="9" t="str">
        <f t="shared" si="21"/>
        <v>AI159</v>
      </c>
      <c r="B164" s="194" t="s">
        <v>1869</v>
      </c>
      <c r="C164" s="47">
        <v>2</v>
      </c>
      <c r="D164" s="135">
        <v>2147483647</v>
      </c>
      <c r="E164" s="135">
        <v>1E-3</v>
      </c>
      <c r="F164" s="47">
        <v>0</v>
      </c>
      <c r="G164" s="47"/>
      <c r="H164" s="47" t="s">
        <v>536</v>
      </c>
      <c r="I164" s="47">
        <v>1E-3</v>
      </c>
      <c r="J164" s="47" t="s">
        <v>1133</v>
      </c>
      <c r="K164" s="47"/>
      <c r="L164" s="45" t="s">
        <v>1226</v>
      </c>
      <c r="M164" s="13" t="s">
        <v>121</v>
      </c>
      <c r="N164" s="13" t="str">
        <f t="shared" si="18"/>
        <v>DWSM.WSmthGra</v>
      </c>
      <c r="O164" s="70"/>
      <c r="P164" s="238" t="s">
        <v>69</v>
      </c>
      <c r="Q164" s="13"/>
      <c r="R164" s="14"/>
    </row>
    <row r="165" spans="1:18" ht="24" x14ac:dyDescent="0.2">
      <c r="A165" s="9" t="str">
        <f t="shared" si="21"/>
        <v>AI160</v>
      </c>
      <c r="B165" s="14" t="s">
        <v>1870</v>
      </c>
      <c r="C165" s="47"/>
      <c r="D165" s="135">
        <v>0</v>
      </c>
      <c r="E165" s="135">
        <v>1</v>
      </c>
      <c r="F165" s="47">
        <v>0</v>
      </c>
      <c r="G165" s="47"/>
      <c r="H165" s="47" t="s">
        <v>572</v>
      </c>
      <c r="I165" s="47">
        <v>1</v>
      </c>
      <c r="J165" s="47" t="s">
        <v>1133</v>
      </c>
      <c r="K165" s="47"/>
      <c r="L165" s="14" t="s">
        <v>1231</v>
      </c>
      <c r="M165" s="13" t="s">
        <v>121</v>
      </c>
      <c r="N165" s="13" t="str">
        <f t="shared" si="18"/>
        <v>DWSM.WSmthLoLim</v>
      </c>
      <c r="O165" s="70"/>
      <c r="P165" s="238" t="s">
        <v>69</v>
      </c>
      <c r="Q165" s="14"/>
      <c r="R165" s="14"/>
    </row>
    <row r="166" spans="1:18" ht="24" x14ac:dyDescent="0.2">
      <c r="A166" s="9" t="str">
        <f t="shared" si="21"/>
        <v>AI161</v>
      </c>
      <c r="B166" s="14" t="s">
        <v>1871</v>
      </c>
      <c r="C166" s="47">
        <v>2</v>
      </c>
      <c r="D166" s="135">
        <v>2147483647</v>
      </c>
      <c r="E166" s="135">
        <v>1</v>
      </c>
      <c r="F166" s="47">
        <v>0</v>
      </c>
      <c r="G166" s="47"/>
      <c r="H166" s="47" t="s">
        <v>99</v>
      </c>
      <c r="I166" s="47">
        <v>1</v>
      </c>
      <c r="J166" s="47" t="s">
        <v>1133</v>
      </c>
      <c r="K166" s="47"/>
      <c r="L166" s="14" t="s">
        <v>1232</v>
      </c>
      <c r="M166" s="13" t="s">
        <v>121</v>
      </c>
      <c r="N166" s="13" t="str">
        <f t="shared" si="18"/>
        <v>DWSM.WSmthHiLim</v>
      </c>
      <c r="O166" s="70"/>
      <c r="P166" s="238" t="s">
        <v>69</v>
      </c>
      <c r="Q166" s="13"/>
      <c r="R166" s="14"/>
    </row>
    <row r="167" spans="1:18" ht="36" x14ac:dyDescent="0.2">
      <c r="A167" s="9" t="str">
        <f t="shared" si="21"/>
        <v>AI162</v>
      </c>
      <c r="B167" s="14" t="s">
        <v>1872</v>
      </c>
      <c r="C167" s="47"/>
      <c r="D167" s="135">
        <v>2147483647</v>
      </c>
      <c r="E167" s="135">
        <v>1</v>
      </c>
      <c r="F167" s="47">
        <v>0</v>
      </c>
      <c r="G167" s="47"/>
      <c r="H167" s="47" t="s">
        <v>554</v>
      </c>
      <c r="I167" s="47">
        <v>1</v>
      </c>
      <c r="J167" s="47" t="s">
        <v>1133</v>
      </c>
      <c r="K167" s="47"/>
      <c r="L167" s="14" t="s">
        <v>1227</v>
      </c>
      <c r="M167" s="13" t="s">
        <v>84</v>
      </c>
      <c r="N167" s="13" t="str">
        <f t="shared" si="18"/>
        <v>DWSM.FilTms</v>
      </c>
      <c r="O167" s="70"/>
      <c r="P167" s="238" t="s">
        <v>69</v>
      </c>
      <c r="Q167" s="14"/>
      <c r="R167" s="14"/>
    </row>
    <row r="168" spans="1:18" ht="24.6" customHeight="1" x14ac:dyDescent="0.2">
      <c r="A168" s="9" t="str">
        <f t="shared" si="21"/>
        <v>AI163</v>
      </c>
      <c r="B168" s="12" t="s">
        <v>1847</v>
      </c>
      <c r="C168" s="47">
        <v>2</v>
      </c>
      <c r="D168" s="135">
        <v>2147483647</v>
      </c>
      <c r="E168" s="135">
        <v>1</v>
      </c>
      <c r="F168" s="47">
        <v>0</v>
      </c>
      <c r="G168" s="47"/>
      <c r="H168" s="47" t="s">
        <v>554</v>
      </c>
      <c r="I168" s="47">
        <v>1</v>
      </c>
      <c r="J168" s="47" t="s">
        <v>1133</v>
      </c>
      <c r="K168" s="47"/>
      <c r="L168" s="14" t="s">
        <v>130</v>
      </c>
      <c r="M168" s="13" t="s">
        <v>84</v>
      </c>
      <c r="N168" s="13" t="str">
        <f t="shared" si="18"/>
        <v>DWSM.WinTms</v>
      </c>
      <c r="O168" s="70"/>
      <c r="P168" s="238" t="s">
        <v>69</v>
      </c>
      <c r="Q168" s="13"/>
      <c r="R168" s="14"/>
    </row>
    <row r="169" spans="1:18" ht="24.6" customHeight="1" x14ac:dyDescent="0.2">
      <c r="A169" s="9" t="str">
        <f t="shared" si="21"/>
        <v>AI164</v>
      </c>
      <c r="B169" s="12" t="s">
        <v>1873</v>
      </c>
      <c r="C169" s="47">
        <v>2</v>
      </c>
      <c r="D169" s="135">
        <v>2147483647</v>
      </c>
      <c r="E169" s="135">
        <v>1</v>
      </c>
      <c r="F169" s="47">
        <v>0</v>
      </c>
      <c r="G169" s="47"/>
      <c r="H169" s="47" t="s">
        <v>554</v>
      </c>
      <c r="I169" s="47">
        <v>1</v>
      </c>
      <c r="J169" s="47" t="s">
        <v>1133</v>
      </c>
      <c r="K169" s="47"/>
      <c r="L169" s="14" t="s">
        <v>131</v>
      </c>
      <c r="M169" s="13" t="s">
        <v>84</v>
      </c>
      <c r="N169" s="13" t="str">
        <f>J169&amp;K169 &amp;"."&amp;L169</f>
        <v>DWSM.RevtTms</v>
      </c>
      <c r="O169" s="70"/>
      <c r="P169" s="238" t="s">
        <v>69</v>
      </c>
      <c r="Q169" s="13"/>
      <c r="R169" s="14"/>
    </row>
    <row r="170" spans="1:18" ht="24.6" customHeight="1" x14ac:dyDescent="0.2">
      <c r="A170" s="9" t="str">
        <f t="shared" si="21"/>
        <v>AI165</v>
      </c>
      <c r="B170" s="12" t="s">
        <v>1874</v>
      </c>
      <c r="C170" s="47"/>
      <c r="D170" s="135"/>
      <c r="E170" s="47"/>
      <c r="F170" s="47"/>
      <c r="G170" s="47"/>
      <c r="H170" s="47"/>
      <c r="I170" s="47"/>
      <c r="J170" s="47" t="s">
        <v>1133</v>
      </c>
      <c r="K170" s="47"/>
      <c r="L170" s="14" t="s">
        <v>132</v>
      </c>
      <c r="M170" s="13" t="s">
        <v>84</v>
      </c>
      <c r="N170" s="13" t="str">
        <f t="shared" ref="N170" si="28">J170&amp;K170 &amp;"."&amp;L170</f>
        <v>DWSM.RmpTms</v>
      </c>
      <c r="O170" s="70"/>
      <c r="P170" s="238" t="s">
        <v>69</v>
      </c>
      <c r="Q170" s="13"/>
      <c r="R170" s="14"/>
    </row>
    <row r="171" spans="1:18" ht="24.6" customHeight="1" x14ac:dyDescent="0.2">
      <c r="A171" s="9" t="str">
        <f t="shared" si="21"/>
        <v>AI166</v>
      </c>
      <c r="B171" s="12" t="s">
        <v>1851</v>
      </c>
      <c r="C171" s="47"/>
      <c r="D171" s="135">
        <v>0</v>
      </c>
      <c r="E171" s="135" t="s">
        <v>1090</v>
      </c>
      <c r="F171" s="47">
        <v>1</v>
      </c>
      <c r="G171" s="47">
        <v>0</v>
      </c>
      <c r="H171" s="47" t="s">
        <v>68</v>
      </c>
      <c r="I171" s="47">
        <v>1</v>
      </c>
      <c r="J171" s="47" t="s">
        <v>1133</v>
      </c>
      <c r="K171" s="47"/>
      <c r="L171" s="21" t="s">
        <v>1395</v>
      </c>
      <c r="M171" s="13" t="s">
        <v>84</v>
      </c>
      <c r="N171" s="13" t="str">
        <f t="shared" si="18"/>
        <v>DWSM.ModPrty</v>
      </c>
      <c r="O171" s="70"/>
      <c r="P171" s="238" t="s">
        <v>69</v>
      </c>
      <c r="Q171" s="14"/>
      <c r="R171" s="14"/>
    </row>
    <row r="172" spans="1:18" ht="24.6" customHeight="1" x14ac:dyDescent="0.2">
      <c r="A172" s="9" t="str">
        <f t="shared" si="21"/>
        <v>AI167</v>
      </c>
      <c r="B172" s="12" t="s">
        <v>672</v>
      </c>
      <c r="C172" s="47"/>
      <c r="D172" s="135">
        <v>2147483647</v>
      </c>
      <c r="E172" s="135">
        <v>1</v>
      </c>
      <c r="F172" s="47">
        <v>0</v>
      </c>
      <c r="G172" s="47"/>
      <c r="H172" s="47" t="s">
        <v>536</v>
      </c>
      <c r="I172" s="47">
        <v>1</v>
      </c>
      <c r="J172" s="47" t="s">
        <v>1228</v>
      </c>
      <c r="K172" s="47"/>
      <c r="L172" s="14" t="s">
        <v>1182</v>
      </c>
      <c r="M172" s="13" t="s">
        <v>1204</v>
      </c>
      <c r="N172" s="13" t="str">
        <f t="shared" ref="N172" si="29">J172&amp;K172 &amp;"."&amp;L172</f>
        <v xml:space="preserve">DVWG.ECPRefId </v>
      </c>
      <c r="O172" s="70" t="s">
        <v>1280</v>
      </c>
      <c r="P172" s="238" t="s">
        <v>69</v>
      </c>
      <c r="Q172" s="14"/>
      <c r="R172" s="14"/>
    </row>
    <row r="173" spans="1:18" ht="24.6" customHeight="1" x14ac:dyDescent="0.2">
      <c r="A173" s="9" t="str">
        <f t="shared" si="21"/>
        <v>AI168</v>
      </c>
      <c r="B173" s="24" t="s">
        <v>1719</v>
      </c>
      <c r="C173" s="47"/>
      <c r="D173" s="135"/>
      <c r="E173" s="135"/>
      <c r="F173" s="47"/>
      <c r="G173" s="47"/>
      <c r="H173" s="47"/>
      <c r="I173" s="47"/>
      <c r="J173" s="47" t="s">
        <v>1228</v>
      </c>
      <c r="K173" s="47"/>
      <c r="L173" s="45" t="s">
        <v>1245</v>
      </c>
      <c r="M173" s="45" t="s">
        <v>36</v>
      </c>
      <c r="N173" s="13" t="str">
        <f>J173&amp;K173 &amp;"."&amp;L173</f>
        <v>DVWG.VWRef</v>
      </c>
      <c r="O173" s="200"/>
      <c r="P173" s="238" t="s">
        <v>69</v>
      </c>
      <c r="Q173" s="14"/>
      <c r="R173" s="14"/>
    </row>
    <row r="174" spans="1:18" ht="24.6" customHeight="1" x14ac:dyDescent="0.2">
      <c r="A174" s="9" t="str">
        <f t="shared" si="21"/>
        <v>AI169</v>
      </c>
      <c r="B174" s="24" t="s">
        <v>1723</v>
      </c>
      <c r="C174" s="47"/>
      <c r="D174" s="135"/>
      <c r="E174" s="135"/>
      <c r="F174" s="47"/>
      <c r="G174" s="47"/>
      <c r="H174" s="47"/>
      <c r="I174" s="47"/>
      <c r="J174" s="47"/>
      <c r="K174" s="47"/>
      <c r="L174" s="45"/>
      <c r="M174" s="45"/>
      <c r="N174" s="13"/>
      <c r="O174" s="200"/>
      <c r="P174" s="238"/>
      <c r="Q174" s="14"/>
      <c r="R174" s="14"/>
    </row>
    <row r="175" spans="1:18" ht="24.6" customHeight="1" x14ac:dyDescent="0.2">
      <c r="A175" s="9" t="str">
        <f t="shared" si="21"/>
        <v>AI170</v>
      </c>
      <c r="B175" s="12" t="s">
        <v>1407</v>
      </c>
      <c r="C175" s="47"/>
      <c r="D175" s="135">
        <v>2147483647</v>
      </c>
      <c r="E175" s="135">
        <v>1E-3</v>
      </c>
      <c r="F175" s="47">
        <v>0</v>
      </c>
      <c r="G175" s="47"/>
      <c r="H175" s="47" t="s">
        <v>536</v>
      </c>
      <c r="I175" s="47">
        <v>1E-3</v>
      </c>
      <c r="J175" s="47" t="s">
        <v>1228</v>
      </c>
      <c r="K175" s="47"/>
      <c r="L175" s="14" t="s">
        <v>1409</v>
      </c>
      <c r="M175" s="13" t="s">
        <v>121</v>
      </c>
      <c r="N175" s="13" t="str">
        <f t="shared" si="18"/>
        <v>DVWG.VWDecGra</v>
      </c>
      <c r="O175" s="84"/>
      <c r="P175" s="238" t="s">
        <v>69</v>
      </c>
      <c r="Q175" s="14"/>
      <c r="R175" s="14"/>
    </row>
    <row r="176" spans="1:18" ht="24.6" customHeight="1" x14ac:dyDescent="0.2">
      <c r="A176" s="9" t="str">
        <f t="shared" si="21"/>
        <v>AI171</v>
      </c>
      <c r="B176" s="187" t="s">
        <v>1408</v>
      </c>
      <c r="C176" s="47"/>
      <c r="D176" s="135">
        <v>2147483647</v>
      </c>
      <c r="E176" s="135">
        <v>1E-3</v>
      </c>
      <c r="F176" s="47">
        <v>0</v>
      </c>
      <c r="G176" s="47"/>
      <c r="H176" s="47" t="s">
        <v>536</v>
      </c>
      <c r="I176" s="47">
        <v>1E-3</v>
      </c>
      <c r="J176" s="47" t="s">
        <v>1228</v>
      </c>
      <c r="K176" s="47"/>
      <c r="L176" s="14" t="s">
        <v>1410</v>
      </c>
      <c r="M176" s="13" t="s">
        <v>121</v>
      </c>
      <c r="N176" s="13" t="str">
        <f t="shared" ref="N176" si="30">J176&amp;K176 &amp;"."&amp;L176</f>
        <v>DVWG.VWIncrGra</v>
      </c>
      <c r="O176" s="84"/>
      <c r="P176" s="238" t="s">
        <v>69</v>
      </c>
      <c r="Q176" s="14"/>
      <c r="R176" s="198"/>
    </row>
    <row r="177" spans="1:18" ht="24.6" customHeight="1" x14ac:dyDescent="0.2">
      <c r="A177" s="9" t="str">
        <f t="shared" si="21"/>
        <v>AI172</v>
      </c>
      <c r="B177" s="12" t="s">
        <v>1405</v>
      </c>
      <c r="C177" s="47"/>
      <c r="D177" s="135">
        <v>2147483647</v>
      </c>
      <c r="E177" s="135">
        <v>1E-3</v>
      </c>
      <c r="F177" s="47">
        <v>0</v>
      </c>
      <c r="G177" s="47"/>
      <c r="H177" s="47" t="s">
        <v>106</v>
      </c>
      <c r="I177" s="47">
        <v>1E-3</v>
      </c>
      <c r="J177" s="47" t="s">
        <v>1228</v>
      </c>
      <c r="K177" s="47"/>
      <c r="L177" s="14" t="s">
        <v>1233</v>
      </c>
      <c r="M177" s="13" t="s">
        <v>121</v>
      </c>
      <c r="N177" s="13" t="str">
        <f t="shared" si="18"/>
        <v>DVWG.VWLoLim</v>
      </c>
      <c r="O177" s="84"/>
      <c r="P177" s="238" t="s">
        <v>69</v>
      </c>
      <c r="Q177" s="14"/>
      <c r="R177" s="14"/>
    </row>
    <row r="178" spans="1:18" ht="24.6" customHeight="1" x14ac:dyDescent="0.2">
      <c r="A178" s="9" t="str">
        <f t="shared" si="21"/>
        <v>AI173</v>
      </c>
      <c r="B178" s="12" t="s">
        <v>1406</v>
      </c>
      <c r="C178" s="47"/>
      <c r="D178" s="135">
        <v>2147483647</v>
      </c>
      <c r="E178" s="135">
        <v>1E-3</v>
      </c>
      <c r="F178" s="47">
        <v>0</v>
      </c>
      <c r="G178" s="47"/>
      <c r="H178" s="47" t="s">
        <v>106</v>
      </c>
      <c r="I178" s="47">
        <v>1E-3</v>
      </c>
      <c r="J178" s="47" t="s">
        <v>1228</v>
      </c>
      <c r="K178" s="47"/>
      <c r="L178" s="14" t="s">
        <v>1234</v>
      </c>
      <c r="M178" s="13" t="s">
        <v>121</v>
      </c>
      <c r="N178" s="13" t="str">
        <f t="shared" si="18"/>
        <v>DVWG.VWHiLim</v>
      </c>
      <c r="O178" s="70"/>
      <c r="P178" s="238" t="s">
        <v>69</v>
      </c>
      <c r="Q178" s="14"/>
      <c r="R178" s="14"/>
    </row>
    <row r="179" spans="1:18" ht="24.6" customHeight="1" x14ac:dyDescent="0.2">
      <c r="A179" s="9" t="str">
        <f t="shared" si="21"/>
        <v>AI174</v>
      </c>
      <c r="B179" s="12" t="s">
        <v>676</v>
      </c>
      <c r="C179" s="47"/>
      <c r="D179" s="135">
        <v>2147483647</v>
      </c>
      <c r="E179" s="135">
        <v>1</v>
      </c>
      <c r="F179" s="47">
        <v>0</v>
      </c>
      <c r="G179" s="47"/>
      <c r="H179" s="47" t="s">
        <v>554</v>
      </c>
      <c r="I179" s="47">
        <v>1</v>
      </c>
      <c r="J179" s="47" t="s">
        <v>1228</v>
      </c>
      <c r="K179" s="47"/>
      <c r="L179" s="14" t="s">
        <v>1227</v>
      </c>
      <c r="M179" s="13" t="s">
        <v>84</v>
      </c>
      <c r="N179" s="13" t="str">
        <f t="shared" si="18"/>
        <v>DVWG.FilTms</v>
      </c>
      <c r="O179" s="70"/>
      <c r="P179" s="238" t="s">
        <v>69</v>
      </c>
      <c r="Q179" s="14"/>
      <c r="R179" s="14"/>
    </row>
    <row r="180" spans="1:18" ht="24.6" customHeight="1" x14ac:dyDescent="0.2">
      <c r="A180" s="9" t="str">
        <f t="shared" si="21"/>
        <v>AI175</v>
      </c>
      <c r="B180" s="12" t="s">
        <v>677</v>
      </c>
      <c r="C180" s="47"/>
      <c r="D180" s="135">
        <v>2147483647</v>
      </c>
      <c r="E180" s="135">
        <v>1</v>
      </c>
      <c r="F180" s="47">
        <v>0</v>
      </c>
      <c r="G180" s="47"/>
      <c r="H180" s="47" t="s">
        <v>554</v>
      </c>
      <c r="I180" s="47">
        <v>1</v>
      </c>
      <c r="J180" s="47" t="s">
        <v>1228</v>
      </c>
      <c r="K180" s="47"/>
      <c r="L180" s="14" t="s">
        <v>130</v>
      </c>
      <c r="M180" s="13" t="s">
        <v>84</v>
      </c>
      <c r="N180" s="13" t="str">
        <f t="shared" si="18"/>
        <v>DVWG.WinTms</v>
      </c>
      <c r="O180" s="70"/>
      <c r="P180" s="238" t="s">
        <v>69</v>
      </c>
      <c r="Q180" s="14"/>
      <c r="R180" s="14"/>
    </row>
    <row r="181" spans="1:18" ht="24.6" customHeight="1" x14ac:dyDescent="0.2">
      <c r="A181" s="9" t="str">
        <f t="shared" si="21"/>
        <v>AI176</v>
      </c>
      <c r="B181" s="12" t="s">
        <v>1420</v>
      </c>
      <c r="C181" s="47"/>
      <c r="D181" s="135">
        <v>2147483647</v>
      </c>
      <c r="E181" s="135">
        <v>1</v>
      </c>
      <c r="F181" s="47">
        <v>0</v>
      </c>
      <c r="G181" s="47"/>
      <c r="H181" s="47" t="s">
        <v>554</v>
      </c>
      <c r="I181" s="47">
        <v>1</v>
      </c>
      <c r="J181" s="47" t="s">
        <v>1228</v>
      </c>
      <c r="K181" s="47"/>
      <c r="L181" s="14" t="s">
        <v>131</v>
      </c>
      <c r="M181" s="13" t="s">
        <v>84</v>
      </c>
      <c r="N181" s="13" t="str">
        <f>J181&amp;K181 &amp;"."&amp;L181</f>
        <v>DVWG.RevtTms</v>
      </c>
      <c r="O181" s="70"/>
      <c r="P181" s="238" t="s">
        <v>69</v>
      </c>
      <c r="Q181" s="14"/>
      <c r="R181" s="84"/>
    </row>
    <row r="182" spans="1:18" ht="24.6" customHeight="1" x14ac:dyDescent="0.2">
      <c r="A182" s="9" t="str">
        <f t="shared" si="21"/>
        <v>AI177</v>
      </c>
      <c r="B182" s="12" t="s">
        <v>1404</v>
      </c>
      <c r="C182" s="47"/>
      <c r="D182" s="135"/>
      <c r="E182" s="47"/>
      <c r="F182" s="47"/>
      <c r="G182" s="47"/>
      <c r="H182" s="47"/>
      <c r="I182" s="47"/>
      <c r="J182" s="47" t="s">
        <v>1133</v>
      </c>
      <c r="K182" s="47"/>
      <c r="L182" s="14" t="s">
        <v>132</v>
      </c>
      <c r="M182" s="13" t="s">
        <v>84</v>
      </c>
      <c r="N182" s="13" t="str">
        <f t="shared" ref="N182" si="31">J182&amp;K182 &amp;"."&amp;L182</f>
        <v>DWSM.RmpTms</v>
      </c>
      <c r="O182" s="70"/>
      <c r="P182" s="238" t="s">
        <v>69</v>
      </c>
      <c r="Q182" s="14"/>
      <c r="R182" s="84"/>
    </row>
    <row r="183" spans="1:18" ht="24.6" customHeight="1" x14ac:dyDescent="0.2">
      <c r="A183" s="9" t="str">
        <f t="shared" si="21"/>
        <v>AI178</v>
      </c>
      <c r="B183" s="12" t="s">
        <v>1411</v>
      </c>
      <c r="C183" s="47"/>
      <c r="D183" s="135">
        <v>2147483647</v>
      </c>
      <c r="E183" s="135">
        <v>1</v>
      </c>
      <c r="F183" s="47">
        <v>0</v>
      </c>
      <c r="G183" s="47"/>
      <c r="H183" s="47" t="s">
        <v>554</v>
      </c>
      <c r="I183" s="47">
        <v>1</v>
      </c>
      <c r="J183" s="47" t="s">
        <v>1228</v>
      </c>
      <c r="K183" s="47"/>
      <c r="L183" s="13" t="s">
        <v>1205</v>
      </c>
      <c r="M183" s="13" t="s">
        <v>84</v>
      </c>
      <c r="N183" s="13" t="str">
        <f t="shared" si="18"/>
        <v>DVWG.RmpUpRte</v>
      </c>
      <c r="O183" s="70"/>
      <c r="P183" s="238" t="s">
        <v>69</v>
      </c>
      <c r="Q183" s="14"/>
      <c r="R183" s="14"/>
    </row>
    <row r="184" spans="1:18" ht="24.6" customHeight="1" x14ac:dyDescent="0.2">
      <c r="A184" s="9" t="str">
        <f t="shared" si="21"/>
        <v>AI179</v>
      </c>
      <c r="B184" s="12" t="s">
        <v>1412</v>
      </c>
      <c r="C184" s="47"/>
      <c r="D184" s="135">
        <v>2147483647</v>
      </c>
      <c r="E184" s="135">
        <v>1</v>
      </c>
      <c r="F184" s="47">
        <v>0</v>
      </c>
      <c r="G184" s="47"/>
      <c r="H184" s="47" t="s">
        <v>554</v>
      </c>
      <c r="I184" s="47">
        <v>1</v>
      </c>
      <c r="J184" s="47" t="s">
        <v>1228</v>
      </c>
      <c r="K184" s="47"/>
      <c r="L184" s="14" t="s">
        <v>1206</v>
      </c>
      <c r="M184" s="13" t="s">
        <v>84</v>
      </c>
      <c r="N184" s="13" t="str">
        <f t="shared" si="18"/>
        <v>DVWG.RmpDnRte</v>
      </c>
      <c r="O184" s="70"/>
      <c r="P184" s="238" t="s">
        <v>69</v>
      </c>
      <c r="Q184" s="14"/>
      <c r="R184" s="14"/>
    </row>
    <row r="185" spans="1:18" ht="24.6" customHeight="1" x14ac:dyDescent="0.2">
      <c r="A185" s="9" t="str">
        <f t="shared" si="21"/>
        <v>AI180</v>
      </c>
      <c r="B185" s="187" t="s">
        <v>1414</v>
      </c>
      <c r="C185" s="44"/>
      <c r="D185" s="136"/>
      <c r="E185" s="136"/>
      <c r="F185" s="44"/>
      <c r="G185" s="44"/>
      <c r="H185" s="44"/>
      <c r="I185" s="44"/>
      <c r="J185" s="44" t="s">
        <v>1228</v>
      </c>
      <c r="K185" s="44"/>
      <c r="L185" s="15" t="s">
        <v>1177</v>
      </c>
      <c r="M185" s="39" t="s">
        <v>84</v>
      </c>
      <c r="N185" s="39" t="str">
        <f t="shared" ref="N185:N186" si="32">J185&amp;K185 &amp;"."&amp;L185</f>
        <v>DVWG.ChaRmpUpRte</v>
      </c>
      <c r="O185" s="199"/>
      <c r="P185" s="238" t="s">
        <v>69</v>
      </c>
      <c r="Q185" s="15"/>
      <c r="R185" s="198"/>
    </row>
    <row r="186" spans="1:18" ht="24.6" customHeight="1" x14ac:dyDescent="0.2">
      <c r="A186" s="9" t="str">
        <f t="shared" si="21"/>
        <v>AI181</v>
      </c>
      <c r="B186" s="187" t="s">
        <v>1413</v>
      </c>
      <c r="C186" s="44"/>
      <c r="D186" s="136"/>
      <c r="E186" s="136"/>
      <c r="F186" s="44"/>
      <c r="G186" s="44"/>
      <c r="H186" s="44"/>
      <c r="I186" s="44"/>
      <c r="J186" s="44" t="s">
        <v>1228</v>
      </c>
      <c r="K186" s="44"/>
      <c r="L186" s="15" t="s">
        <v>1178</v>
      </c>
      <c r="M186" s="39" t="s">
        <v>84</v>
      </c>
      <c r="N186" s="39" t="str">
        <f t="shared" si="32"/>
        <v>DVWG.ChaRmpDnRte</v>
      </c>
      <c r="O186" s="199"/>
      <c r="P186" s="238" t="s">
        <v>69</v>
      </c>
      <c r="Q186" s="15"/>
      <c r="R186" s="198"/>
    </row>
    <row r="187" spans="1:18" ht="24.6" customHeight="1" x14ac:dyDescent="0.2">
      <c r="A187" s="9" t="str">
        <f t="shared" si="21"/>
        <v>AI182</v>
      </c>
      <c r="B187" s="12" t="s">
        <v>1094</v>
      </c>
      <c r="C187" s="47"/>
      <c r="D187" s="135">
        <v>0</v>
      </c>
      <c r="E187" s="135" t="s">
        <v>1090</v>
      </c>
      <c r="F187" s="47">
        <v>1</v>
      </c>
      <c r="G187" s="47">
        <v>0</v>
      </c>
      <c r="H187" s="47" t="s">
        <v>68</v>
      </c>
      <c r="I187" s="47">
        <v>1</v>
      </c>
      <c r="J187" s="47" t="s">
        <v>1228</v>
      </c>
      <c r="K187" s="47"/>
      <c r="L187" s="21" t="s">
        <v>1395</v>
      </c>
      <c r="M187" s="13" t="s">
        <v>84</v>
      </c>
      <c r="N187" s="13" t="str">
        <f t="shared" si="18"/>
        <v>DVWG.ModPrty</v>
      </c>
      <c r="O187" s="70"/>
      <c r="P187" s="238" t="s">
        <v>69</v>
      </c>
      <c r="Q187" s="14"/>
      <c r="R187" s="14"/>
    </row>
    <row r="188" spans="1:18" s="234" customFormat="1" ht="24.6" customHeight="1" x14ac:dyDescent="0.2">
      <c r="A188" s="9" t="str">
        <f t="shared" si="21"/>
        <v>AI183</v>
      </c>
      <c r="B188" s="22" t="s">
        <v>1656</v>
      </c>
      <c r="C188" s="44"/>
      <c r="D188" s="44"/>
      <c r="E188" s="44"/>
      <c r="F188" s="44"/>
      <c r="G188" s="44"/>
      <c r="H188" s="44"/>
      <c r="I188" s="44"/>
      <c r="J188" s="44" t="s">
        <v>1129</v>
      </c>
      <c r="K188" s="44">
        <v>1</v>
      </c>
      <c r="L188" s="15" t="s">
        <v>1182</v>
      </c>
      <c r="M188" s="39" t="s">
        <v>121</v>
      </c>
      <c r="N188" s="39" t="str">
        <f t="shared" ref="N188:N189" si="33">J188&amp;K188 &amp;"."&amp;L188</f>
        <v xml:space="preserve">FWHZ1.ECPRefId </v>
      </c>
      <c r="O188" s="44" t="s">
        <v>1253</v>
      </c>
      <c r="P188" s="238" t="s">
        <v>69</v>
      </c>
      <c r="Q188" s="44"/>
      <c r="R188" s="44"/>
    </row>
    <row r="189" spans="1:18" s="234" customFormat="1" ht="24.6" customHeight="1" x14ac:dyDescent="0.2">
      <c r="A189" s="9" t="str">
        <f t="shared" si="21"/>
        <v>AI184</v>
      </c>
      <c r="B189" s="22" t="s">
        <v>1722</v>
      </c>
      <c r="C189" s="44"/>
      <c r="D189" s="44"/>
      <c r="E189" s="44"/>
      <c r="F189" s="44"/>
      <c r="G189" s="44"/>
      <c r="H189" s="44"/>
      <c r="I189" s="44"/>
      <c r="J189" s="44" t="s">
        <v>1129</v>
      </c>
      <c r="K189" s="44">
        <v>1</v>
      </c>
      <c r="L189" s="15" t="s">
        <v>1244</v>
      </c>
      <c r="M189" s="39" t="s">
        <v>36</v>
      </c>
      <c r="N189" s="39" t="str">
        <f t="shared" si="33"/>
        <v>FWHZ1.HzRef</v>
      </c>
      <c r="O189" s="44"/>
      <c r="P189" s="238" t="s">
        <v>69</v>
      </c>
      <c r="Q189" s="44"/>
      <c r="R189" s="44"/>
    </row>
    <row r="190" spans="1:18" ht="42" customHeight="1" x14ac:dyDescent="0.2">
      <c r="A190" s="9" t="str">
        <f t="shared" si="21"/>
        <v>AI185</v>
      </c>
      <c r="B190" s="8" t="s">
        <v>1658</v>
      </c>
      <c r="C190" s="47"/>
      <c r="D190" s="47"/>
      <c r="E190" s="47"/>
      <c r="F190" s="47"/>
      <c r="G190" s="47"/>
      <c r="H190" s="47"/>
      <c r="I190" s="47"/>
      <c r="J190" s="47" t="s">
        <v>1129</v>
      </c>
      <c r="K190" s="44">
        <v>1</v>
      </c>
      <c r="L190" s="13" t="s">
        <v>1191</v>
      </c>
      <c r="M190" s="13" t="s">
        <v>121</v>
      </c>
      <c r="N190" s="13" t="str">
        <f>J190&amp;K190 &amp;"."&amp;L190</f>
        <v>FWHZ1.WCtlHzEna</v>
      </c>
      <c r="O190" s="47"/>
      <c r="P190" s="238" t="s">
        <v>69</v>
      </c>
      <c r="Q190" s="47"/>
      <c r="R190" s="47"/>
    </row>
    <row r="191" spans="1:18" ht="24" x14ac:dyDescent="0.2">
      <c r="A191" s="9" t="str">
        <f t="shared" si="21"/>
        <v>AI186</v>
      </c>
      <c r="B191" s="13" t="s">
        <v>1659</v>
      </c>
      <c r="C191" s="47"/>
      <c r="D191" s="47"/>
      <c r="E191" s="47"/>
      <c r="F191" s="47"/>
      <c r="G191" s="47"/>
      <c r="H191" s="47"/>
      <c r="I191" s="47"/>
      <c r="J191" s="47" t="s">
        <v>1129</v>
      </c>
      <c r="K191" s="44">
        <v>1</v>
      </c>
      <c r="L191" s="13" t="s">
        <v>1185</v>
      </c>
      <c r="M191" s="13" t="s">
        <v>121</v>
      </c>
      <c r="N191" s="13" t="str">
        <f t="shared" ref="N191" si="34">J191&amp;K191 &amp;"."&amp;L191</f>
        <v>FWHZ1.HzStr</v>
      </c>
      <c r="O191" s="47"/>
      <c r="P191" s="238" t="s">
        <v>69</v>
      </c>
      <c r="Q191" s="47"/>
      <c r="R191" s="47"/>
    </row>
    <row r="192" spans="1:18" ht="24" x14ac:dyDescent="0.2">
      <c r="A192" s="9" t="str">
        <f t="shared" si="21"/>
        <v>AI187</v>
      </c>
      <c r="B192" s="13" t="s">
        <v>1660</v>
      </c>
      <c r="C192" s="47"/>
      <c r="D192" s="47"/>
      <c r="E192" s="47"/>
      <c r="F192" s="47"/>
      <c r="G192" s="47"/>
      <c r="H192" s="47"/>
      <c r="I192" s="47"/>
      <c r="J192" s="47" t="s">
        <v>1129</v>
      </c>
      <c r="K192" s="44">
        <v>1</v>
      </c>
      <c r="L192" s="13" t="s">
        <v>1186</v>
      </c>
      <c r="M192" s="13" t="s">
        <v>121</v>
      </c>
      <c r="N192" s="13" t="str">
        <f t="shared" ref="N192" si="35">J192&amp;K192 &amp;"."&amp;L192</f>
        <v>FWHZ1.HzStop</v>
      </c>
      <c r="O192" s="47"/>
      <c r="P192" s="238" t="s">
        <v>69</v>
      </c>
      <c r="Q192" s="47"/>
      <c r="R192" s="47"/>
    </row>
    <row r="193" spans="1:18" ht="36" x14ac:dyDescent="0.2">
      <c r="A193" s="9" t="str">
        <f t="shared" si="21"/>
        <v>AI188</v>
      </c>
      <c r="B193" s="13" t="s">
        <v>1661</v>
      </c>
      <c r="C193" s="47"/>
      <c r="D193" s="47"/>
      <c r="E193" s="47"/>
      <c r="F193" s="47"/>
      <c r="G193" s="47"/>
      <c r="H193" s="47"/>
      <c r="I193" s="47"/>
      <c r="J193" s="47" t="s">
        <v>1129</v>
      </c>
      <c r="K193" s="44">
        <v>1</v>
      </c>
      <c r="L193" s="13" t="s">
        <v>1187</v>
      </c>
      <c r="M193" s="13" t="s">
        <v>121</v>
      </c>
      <c r="N193" s="13" t="str">
        <f>J193&amp;K193 &amp;"."&amp;L193</f>
        <v>FWHZ1.HzStopWGra</v>
      </c>
      <c r="O193" s="47"/>
      <c r="P193" s="238" t="s">
        <v>69</v>
      </c>
      <c r="Q193" s="47"/>
      <c r="R193" s="47"/>
    </row>
    <row r="194" spans="1:18" ht="25.5" customHeight="1" x14ac:dyDescent="0.2">
      <c r="A194" s="9" t="str">
        <f t="shared" si="21"/>
        <v>AI189</v>
      </c>
      <c r="B194" s="13" t="s">
        <v>1662</v>
      </c>
      <c r="C194" s="47"/>
      <c r="D194" s="47"/>
      <c r="E194" s="47"/>
      <c r="F194" s="47"/>
      <c r="G194" s="47"/>
      <c r="H194" s="47" t="s">
        <v>248</v>
      </c>
      <c r="I194" s="47"/>
      <c r="J194" s="47" t="s">
        <v>1129</v>
      </c>
      <c r="K194" s="44">
        <v>1</v>
      </c>
      <c r="L194" s="13" t="s">
        <v>1188</v>
      </c>
      <c r="M194" s="13" t="s">
        <v>84</v>
      </c>
      <c r="N194" s="13" t="str">
        <f>J194&amp;K194 &amp;"."&amp;L194</f>
        <v>FWHZ1.ActDlTmms</v>
      </c>
      <c r="O194" s="47"/>
      <c r="P194" s="238" t="s">
        <v>69</v>
      </c>
      <c r="Q194" s="47"/>
      <c r="R194" s="47"/>
    </row>
    <row r="195" spans="1:18" ht="24" x14ac:dyDescent="0.2">
      <c r="A195" s="9" t="str">
        <f t="shared" si="21"/>
        <v>AI190</v>
      </c>
      <c r="B195" s="8" t="s">
        <v>1663</v>
      </c>
      <c r="C195" s="47"/>
      <c r="D195" s="47"/>
      <c r="E195" s="47"/>
      <c r="F195" s="47"/>
      <c r="G195" s="47"/>
      <c r="H195" s="47"/>
      <c r="I195" s="47"/>
      <c r="J195" s="47" t="s">
        <v>1129</v>
      </c>
      <c r="K195" s="44">
        <v>1</v>
      </c>
      <c r="L195" s="13" t="s">
        <v>1189</v>
      </c>
      <c r="M195" s="13" t="s">
        <v>177</v>
      </c>
      <c r="N195" s="13" t="str">
        <f>J195&amp;K195 &amp;"."&amp;L195</f>
        <v>FWHZ1.HysEna</v>
      </c>
      <c r="O195" s="47"/>
      <c r="P195" s="238" t="s">
        <v>69</v>
      </c>
      <c r="Q195" s="47"/>
      <c r="R195" s="47"/>
    </row>
    <row r="196" spans="1:18" ht="24" x14ac:dyDescent="0.2">
      <c r="A196" s="9" t="str">
        <f t="shared" si="21"/>
        <v>AI191</v>
      </c>
      <c r="B196" s="13" t="s">
        <v>1664</v>
      </c>
      <c r="C196" s="47"/>
      <c r="D196" s="47"/>
      <c r="E196" s="47"/>
      <c r="F196" s="47"/>
      <c r="G196" s="47"/>
      <c r="H196" s="47"/>
      <c r="I196" s="47"/>
      <c r="J196" s="47" t="s">
        <v>1129</v>
      </c>
      <c r="K196" s="44">
        <v>1</v>
      </c>
      <c r="L196" s="13" t="s">
        <v>1190</v>
      </c>
      <c r="M196" s="13" t="s">
        <v>177</v>
      </c>
      <c r="N196" s="13" t="str">
        <f>J196&amp;K196 &amp;"."&amp;L196</f>
        <v>FWHZ1.SnptW</v>
      </c>
      <c r="O196" s="47"/>
      <c r="P196" s="238" t="s">
        <v>69</v>
      </c>
      <c r="Q196" s="47"/>
      <c r="R196" s="47"/>
    </row>
    <row r="197" spans="1:18" ht="23.1" customHeight="1" x14ac:dyDescent="0.2">
      <c r="A197" s="9" t="str">
        <f t="shared" si="21"/>
        <v>AI192</v>
      </c>
      <c r="B197" s="12" t="s">
        <v>1657</v>
      </c>
      <c r="C197" s="47"/>
      <c r="D197" s="135">
        <v>0</v>
      </c>
      <c r="E197" s="135" t="s">
        <v>1090</v>
      </c>
      <c r="F197" s="47">
        <v>1</v>
      </c>
      <c r="G197" s="47">
        <v>0</v>
      </c>
      <c r="H197" s="47" t="s">
        <v>68</v>
      </c>
      <c r="I197" s="47">
        <v>1</v>
      </c>
      <c r="J197" s="47" t="s">
        <v>1129</v>
      </c>
      <c r="K197" s="44">
        <v>1</v>
      </c>
      <c r="L197" s="14" t="s">
        <v>1395</v>
      </c>
      <c r="M197" s="13" t="s">
        <v>84</v>
      </c>
      <c r="N197" s="13" t="str">
        <f>J197&amp;K197 &amp;"."&amp;L197</f>
        <v>FWHZ1.ModPrty</v>
      </c>
      <c r="O197" s="70"/>
      <c r="P197" s="238" t="s">
        <v>69</v>
      </c>
      <c r="Q197" s="14"/>
      <c r="R197" s="14"/>
    </row>
    <row r="198" spans="1:18" ht="24.6" customHeight="1" x14ac:dyDescent="0.2">
      <c r="A198" s="9" t="str">
        <f t="shared" ref="A198:A254" si="36" xml:space="preserve"> "AI"&amp;(ROW(A194)-1 )</f>
        <v>AI193</v>
      </c>
      <c r="B198" s="12" t="s">
        <v>1242</v>
      </c>
      <c r="C198" s="47">
        <v>2</v>
      </c>
      <c r="D198" s="135">
        <v>0</v>
      </c>
      <c r="E198" s="135">
        <v>2147483647</v>
      </c>
      <c r="F198" s="47">
        <v>1</v>
      </c>
      <c r="G198" s="47">
        <v>0</v>
      </c>
      <c r="H198" s="47" t="s">
        <v>68</v>
      </c>
      <c r="I198" s="135">
        <v>1</v>
      </c>
      <c r="J198" s="47" t="s">
        <v>1138</v>
      </c>
      <c r="K198" s="47"/>
      <c r="L198" s="14" t="s">
        <v>1182</v>
      </c>
      <c r="M198" s="13" t="s">
        <v>1204</v>
      </c>
      <c r="N198" s="13" t="str">
        <f t="shared" ref="N198:N212" si="37">J198&amp;K198 &amp;"."&amp;L198</f>
        <v xml:space="preserve">DFPF.ECPRefId </v>
      </c>
      <c r="O198" s="70" t="s">
        <v>173</v>
      </c>
      <c r="P198" s="238" t="s">
        <v>69</v>
      </c>
      <c r="Q198" s="14"/>
      <c r="R198" s="14"/>
    </row>
    <row r="199" spans="1:18" ht="24.6" customHeight="1" x14ac:dyDescent="0.2">
      <c r="A199" s="9" t="str">
        <f t="shared" si="36"/>
        <v>AI194</v>
      </c>
      <c r="B199" s="12" t="s">
        <v>1470</v>
      </c>
      <c r="C199" s="47"/>
      <c r="D199" s="135"/>
      <c r="E199" s="135"/>
      <c r="F199" s="47"/>
      <c r="G199" s="47"/>
      <c r="H199" s="47"/>
      <c r="I199" s="135"/>
      <c r="J199" s="47" t="s">
        <v>1138</v>
      </c>
      <c r="K199" s="47"/>
      <c r="L199" s="14" t="s">
        <v>1243</v>
      </c>
      <c r="M199" s="13" t="s">
        <v>36</v>
      </c>
      <c r="N199" s="13" t="str">
        <f t="shared" si="37"/>
        <v>DFPF.PFRef</v>
      </c>
      <c r="O199" s="70"/>
      <c r="P199" s="238" t="s">
        <v>69</v>
      </c>
      <c r="Q199" s="14"/>
      <c r="R199" s="14"/>
    </row>
    <row r="200" spans="1:18" ht="24.6" customHeight="1" x14ac:dyDescent="0.2">
      <c r="A200" s="9" t="str">
        <f t="shared" si="36"/>
        <v>AI195</v>
      </c>
      <c r="B200" s="12" t="s">
        <v>884</v>
      </c>
      <c r="C200" s="47">
        <v>2</v>
      </c>
      <c r="D200" s="135">
        <v>0</v>
      </c>
      <c r="E200" s="135">
        <v>2147483647</v>
      </c>
      <c r="F200" s="47">
        <v>1</v>
      </c>
      <c r="G200" s="47">
        <v>0</v>
      </c>
      <c r="H200" s="47" t="s">
        <v>96</v>
      </c>
      <c r="I200" s="47">
        <v>1</v>
      </c>
      <c r="J200" s="47" t="s">
        <v>1138</v>
      </c>
      <c r="K200" s="47"/>
      <c r="L200" s="14" t="s">
        <v>130</v>
      </c>
      <c r="M200" s="13" t="s">
        <v>84</v>
      </c>
      <c r="N200" s="13" t="str">
        <f t="shared" si="37"/>
        <v>DFPF.WinTms</v>
      </c>
      <c r="O200" s="70"/>
      <c r="P200" s="238" t="s">
        <v>69</v>
      </c>
      <c r="Q200" s="14"/>
      <c r="R200" s="14"/>
    </row>
    <row r="201" spans="1:18" ht="24.6" customHeight="1" x14ac:dyDescent="0.2">
      <c r="A201" s="9" t="str">
        <f t="shared" si="36"/>
        <v>AI196</v>
      </c>
      <c r="B201" s="12" t="s">
        <v>1422</v>
      </c>
      <c r="C201" s="47">
        <v>2</v>
      </c>
      <c r="D201" s="135">
        <v>0</v>
      </c>
      <c r="E201" s="135">
        <v>2147483647</v>
      </c>
      <c r="F201" s="47">
        <v>1</v>
      </c>
      <c r="G201" s="47">
        <v>0</v>
      </c>
      <c r="H201" s="47" t="s">
        <v>96</v>
      </c>
      <c r="I201" s="47">
        <v>1</v>
      </c>
      <c r="J201" s="47" t="s">
        <v>1138</v>
      </c>
      <c r="K201" s="47"/>
      <c r="L201" s="14" t="s">
        <v>131</v>
      </c>
      <c r="M201" s="13" t="s">
        <v>84</v>
      </c>
      <c r="N201" s="13" t="str">
        <f>J201&amp;K201 &amp;"."&amp;L201</f>
        <v>DFPF.RevtTms</v>
      </c>
      <c r="O201" s="70"/>
      <c r="P201" s="238" t="s">
        <v>69</v>
      </c>
      <c r="Q201" s="14"/>
      <c r="R201" s="14"/>
    </row>
    <row r="202" spans="1:18" ht="24.6" customHeight="1" x14ac:dyDescent="0.2">
      <c r="A202" s="9" t="str">
        <f t="shared" si="36"/>
        <v>AI197</v>
      </c>
      <c r="B202" s="12" t="s">
        <v>1241</v>
      </c>
      <c r="C202" s="47">
        <v>2</v>
      </c>
      <c r="D202" s="135">
        <v>0</v>
      </c>
      <c r="E202" s="135">
        <v>2147483647</v>
      </c>
      <c r="F202" s="47">
        <v>1</v>
      </c>
      <c r="G202" s="47">
        <v>0</v>
      </c>
      <c r="H202" s="47" t="s">
        <v>96</v>
      </c>
      <c r="I202" s="47">
        <v>1</v>
      </c>
      <c r="J202" s="47" t="s">
        <v>1138</v>
      </c>
      <c r="K202" s="47"/>
      <c r="L202" s="14" t="s">
        <v>132</v>
      </c>
      <c r="M202" s="13" t="s">
        <v>84</v>
      </c>
      <c r="N202" s="13" t="str">
        <f t="shared" si="37"/>
        <v>DFPF.RmpTms</v>
      </c>
      <c r="O202" s="70"/>
      <c r="P202" s="238" t="s">
        <v>69</v>
      </c>
      <c r="Q202" s="14"/>
      <c r="R202" s="14"/>
    </row>
    <row r="203" spans="1:18" ht="24.6" customHeight="1" x14ac:dyDescent="0.2">
      <c r="A203" s="9" t="str">
        <f t="shared" si="36"/>
        <v>AI198</v>
      </c>
      <c r="B203" s="17" t="s">
        <v>713</v>
      </c>
      <c r="C203" s="47">
        <v>2</v>
      </c>
      <c r="D203" s="135">
        <v>-100</v>
      </c>
      <c r="E203" s="135">
        <v>100</v>
      </c>
      <c r="F203" s="47">
        <v>0.01</v>
      </c>
      <c r="G203" s="47">
        <v>0</v>
      </c>
      <c r="H203" s="47" t="s">
        <v>86</v>
      </c>
      <c r="I203" s="47">
        <v>0.01</v>
      </c>
      <c r="J203" s="47" t="s">
        <v>1138</v>
      </c>
      <c r="K203" s="47"/>
      <c r="L203" s="14" t="s">
        <v>1426</v>
      </c>
      <c r="M203" s="13" t="s">
        <v>85</v>
      </c>
      <c r="N203" s="13" t="str">
        <f t="shared" si="37"/>
        <v>DFPF.PFTgt</v>
      </c>
      <c r="O203" s="70"/>
      <c r="P203" s="238" t="s">
        <v>69</v>
      </c>
      <c r="Q203" s="14"/>
      <c r="R203" s="198"/>
    </row>
    <row r="204" spans="1:18" ht="48" x14ac:dyDescent="0.2">
      <c r="A204" s="9" t="str">
        <f t="shared" si="36"/>
        <v>AI199</v>
      </c>
      <c r="B204" s="21" t="s">
        <v>714</v>
      </c>
      <c r="C204" s="82">
        <v>2</v>
      </c>
      <c r="D204" s="140">
        <v>1</v>
      </c>
      <c r="E204" s="140">
        <v>3</v>
      </c>
      <c r="F204" s="140">
        <v>1</v>
      </c>
      <c r="G204" s="82">
        <v>0</v>
      </c>
      <c r="H204" s="82" t="s">
        <v>86</v>
      </c>
      <c r="I204" s="82">
        <v>1</v>
      </c>
      <c r="J204" s="47" t="s">
        <v>138</v>
      </c>
      <c r="K204" s="82"/>
      <c r="L204" s="21" t="s">
        <v>176</v>
      </c>
      <c r="M204" s="84" t="s">
        <v>133</v>
      </c>
      <c r="N204" s="13" t="str">
        <f t="shared" ref="N204:N209" si="38">J204&amp;K204 &amp;"."&amp;L204</f>
        <v>DRCT.PFSign</v>
      </c>
      <c r="O204" s="84"/>
      <c r="P204" s="243"/>
      <c r="Q204" s="84"/>
      <c r="R204" s="183" t="s">
        <v>1304</v>
      </c>
    </row>
    <row r="205" spans="1:18" ht="24.6" customHeight="1" x14ac:dyDescent="0.2">
      <c r="A205" s="9" t="str">
        <f t="shared" si="36"/>
        <v>AI200</v>
      </c>
      <c r="B205" s="12" t="s">
        <v>1098</v>
      </c>
      <c r="C205" s="47"/>
      <c r="D205" s="135">
        <v>0</v>
      </c>
      <c r="E205" s="135" t="s">
        <v>1090</v>
      </c>
      <c r="F205" s="47">
        <v>1</v>
      </c>
      <c r="G205" s="47">
        <v>0</v>
      </c>
      <c r="H205" s="47" t="s">
        <v>68</v>
      </c>
      <c r="I205" s="47">
        <v>1</v>
      </c>
      <c r="J205" s="47" t="s">
        <v>1138</v>
      </c>
      <c r="K205" s="47"/>
      <c r="L205" s="21" t="s">
        <v>1395</v>
      </c>
      <c r="M205" s="13" t="s">
        <v>84</v>
      </c>
      <c r="N205" s="13" t="str">
        <f t="shared" si="38"/>
        <v>DFPF.ModPrty</v>
      </c>
      <c r="O205" s="70"/>
      <c r="P205" s="243" t="s">
        <v>69</v>
      </c>
      <c r="Q205" s="14"/>
      <c r="R205" s="14"/>
    </row>
    <row r="206" spans="1:18" ht="24.6" customHeight="1" x14ac:dyDescent="0.2">
      <c r="A206" s="9" t="str">
        <f t="shared" si="36"/>
        <v>AI201</v>
      </c>
      <c r="B206" s="12" t="s">
        <v>1893</v>
      </c>
      <c r="C206" s="135">
        <v>2</v>
      </c>
      <c r="D206" s="135">
        <v>0</v>
      </c>
      <c r="E206" s="135">
        <v>2147483647</v>
      </c>
      <c r="F206" s="47">
        <v>1</v>
      </c>
      <c r="G206" s="47"/>
      <c r="H206" s="47"/>
      <c r="I206" s="47">
        <v>1</v>
      </c>
      <c r="J206" s="47" t="s">
        <v>1139</v>
      </c>
      <c r="K206" s="47"/>
      <c r="L206" s="14" t="s">
        <v>1182</v>
      </c>
      <c r="M206" s="13" t="s">
        <v>1204</v>
      </c>
      <c r="N206" s="13" t="str">
        <f t="shared" si="38"/>
        <v xml:space="preserve">DVVC.ECPRefId </v>
      </c>
      <c r="O206" s="70" t="s">
        <v>1268</v>
      </c>
      <c r="P206" s="243" t="s">
        <v>69</v>
      </c>
      <c r="Q206" s="70"/>
      <c r="R206" s="47"/>
    </row>
    <row r="207" spans="1:18" ht="24.6" customHeight="1" x14ac:dyDescent="0.2">
      <c r="A207" s="9" t="str">
        <f t="shared" si="36"/>
        <v>AI202</v>
      </c>
      <c r="B207" s="12" t="s">
        <v>1894</v>
      </c>
      <c r="C207" s="135"/>
      <c r="D207" s="135"/>
      <c r="E207" s="135"/>
      <c r="F207" s="47"/>
      <c r="G207" s="47"/>
      <c r="H207" s="47"/>
      <c r="I207" s="47"/>
      <c r="J207" s="47" t="s">
        <v>1139</v>
      </c>
      <c r="K207" s="47"/>
      <c r="L207" s="14" t="s">
        <v>1266</v>
      </c>
      <c r="M207" s="13" t="s">
        <v>36</v>
      </c>
      <c r="N207" s="13" t="str">
        <f t="shared" si="38"/>
        <v>DVVC.VVArRef</v>
      </c>
      <c r="O207" s="70"/>
      <c r="P207" s="243" t="s">
        <v>69</v>
      </c>
      <c r="Q207" s="70"/>
      <c r="R207" s="47"/>
    </row>
    <row r="208" spans="1:18" ht="24.6" customHeight="1" x14ac:dyDescent="0.2">
      <c r="A208" s="9" t="str">
        <f t="shared" si="36"/>
        <v>AI203</v>
      </c>
      <c r="B208" s="12" t="s">
        <v>1895</v>
      </c>
      <c r="C208" s="135"/>
      <c r="D208" s="135"/>
      <c r="E208" s="135"/>
      <c r="F208" s="47"/>
      <c r="G208" s="47"/>
      <c r="H208" s="47"/>
      <c r="I208" s="47"/>
      <c r="J208" s="47"/>
      <c r="K208" s="47"/>
      <c r="L208" s="14"/>
      <c r="M208" s="13"/>
      <c r="N208" s="13"/>
      <c r="O208" s="70"/>
      <c r="P208" s="243"/>
      <c r="Q208" s="70"/>
      <c r="R208" s="47"/>
    </row>
    <row r="209" spans="1:18" ht="24.6" customHeight="1" x14ac:dyDescent="0.2">
      <c r="A209" s="9" t="str">
        <f t="shared" si="36"/>
        <v>AI204</v>
      </c>
      <c r="B209" s="12" t="s">
        <v>1896</v>
      </c>
      <c r="C209" s="135"/>
      <c r="D209" s="135"/>
      <c r="E209" s="135"/>
      <c r="F209" s="47"/>
      <c r="G209" s="47"/>
      <c r="H209" s="47"/>
      <c r="I209" s="47"/>
      <c r="J209" s="47" t="s">
        <v>1139</v>
      </c>
      <c r="K209" s="47"/>
      <c r="L209" s="14" t="s">
        <v>1267</v>
      </c>
      <c r="M209" s="13" t="s">
        <v>121</v>
      </c>
      <c r="N209" s="13" t="str">
        <f t="shared" si="38"/>
        <v>DVVC.VRef</v>
      </c>
      <c r="O209" s="13"/>
      <c r="P209" s="243" t="s">
        <v>69</v>
      </c>
      <c r="Q209" s="70"/>
      <c r="R209" s="47"/>
    </row>
    <row r="210" spans="1:18" ht="24.6" customHeight="1" x14ac:dyDescent="0.2">
      <c r="A210" s="9" t="str">
        <f t="shared" si="36"/>
        <v>AI205</v>
      </c>
      <c r="B210" s="12" t="s">
        <v>1897</v>
      </c>
      <c r="C210" s="135">
        <v>2</v>
      </c>
      <c r="D210" s="135">
        <v>0</v>
      </c>
      <c r="E210" s="135">
        <v>2147483647</v>
      </c>
      <c r="F210" s="47">
        <v>1</v>
      </c>
      <c r="G210" s="47" t="s">
        <v>96</v>
      </c>
      <c r="H210" s="47" t="s">
        <v>96</v>
      </c>
      <c r="I210" s="47">
        <v>1</v>
      </c>
      <c r="J210" s="47" t="s">
        <v>1139</v>
      </c>
      <c r="K210" s="47"/>
      <c r="L210" s="14" t="s">
        <v>130</v>
      </c>
      <c r="M210" s="13" t="s">
        <v>84</v>
      </c>
      <c r="N210" s="13" t="str">
        <f t="shared" si="37"/>
        <v>DVVC.WinTms</v>
      </c>
      <c r="O210" s="13"/>
      <c r="P210" s="243" t="s">
        <v>69</v>
      </c>
      <c r="Q210" s="70"/>
      <c r="R210" s="47"/>
    </row>
    <row r="211" spans="1:18" ht="24.6" customHeight="1" x14ac:dyDescent="0.2">
      <c r="A211" s="9" t="str">
        <f t="shared" si="36"/>
        <v>AI206</v>
      </c>
      <c r="B211" s="12" t="s">
        <v>1898</v>
      </c>
      <c r="C211" s="135">
        <v>2</v>
      </c>
      <c r="D211" s="135">
        <v>0</v>
      </c>
      <c r="E211" s="135">
        <v>2147483647</v>
      </c>
      <c r="F211" s="47">
        <v>1</v>
      </c>
      <c r="G211" s="47" t="s">
        <v>96</v>
      </c>
      <c r="H211" s="47" t="s">
        <v>96</v>
      </c>
      <c r="I211" s="47">
        <v>1</v>
      </c>
      <c r="J211" s="47" t="s">
        <v>1139</v>
      </c>
      <c r="K211" s="47"/>
      <c r="L211" s="14" t="s">
        <v>131</v>
      </c>
      <c r="M211" s="13" t="s">
        <v>84</v>
      </c>
      <c r="N211" s="13" t="str">
        <f>J211&amp;K211 &amp;"."&amp;L211</f>
        <v>DVVC.RevtTms</v>
      </c>
      <c r="O211" s="13"/>
      <c r="P211" s="243" t="s">
        <v>69</v>
      </c>
      <c r="Q211" s="70"/>
      <c r="R211" s="47"/>
    </row>
    <row r="212" spans="1:18" ht="24.6" customHeight="1" x14ac:dyDescent="0.2">
      <c r="A212" s="9" t="str">
        <f t="shared" si="36"/>
        <v>AI207</v>
      </c>
      <c r="B212" s="12" t="s">
        <v>1899</v>
      </c>
      <c r="C212" s="135">
        <v>2</v>
      </c>
      <c r="D212" s="135">
        <v>0</v>
      </c>
      <c r="E212" s="135">
        <v>2147483647</v>
      </c>
      <c r="F212" s="47">
        <v>1</v>
      </c>
      <c r="G212" s="47" t="s">
        <v>96</v>
      </c>
      <c r="H212" s="47" t="s">
        <v>96</v>
      </c>
      <c r="I212" s="47">
        <v>1</v>
      </c>
      <c r="J212" s="47" t="s">
        <v>1139</v>
      </c>
      <c r="K212" s="47"/>
      <c r="L212" s="13" t="s">
        <v>132</v>
      </c>
      <c r="M212" s="13" t="s">
        <v>84</v>
      </c>
      <c r="N212" s="13" t="str">
        <f t="shared" si="37"/>
        <v>DVVC.RmpTms</v>
      </c>
      <c r="O212" s="13"/>
      <c r="P212" s="243" t="s">
        <v>69</v>
      </c>
      <c r="Q212" s="70"/>
      <c r="R212" s="47"/>
    </row>
    <row r="213" spans="1:18" ht="24.6" customHeight="1" x14ac:dyDescent="0.2">
      <c r="A213" s="9" t="str">
        <f t="shared" si="36"/>
        <v>AI208</v>
      </c>
      <c r="B213" s="12" t="s">
        <v>1900</v>
      </c>
      <c r="C213" s="135"/>
      <c r="D213" s="135"/>
      <c r="E213" s="135"/>
      <c r="F213" s="47"/>
      <c r="G213" s="47"/>
      <c r="H213" s="47"/>
      <c r="I213" s="47"/>
      <c r="J213" s="47" t="s">
        <v>1139</v>
      </c>
      <c r="K213" s="47"/>
      <c r="L213" s="14" t="s">
        <v>1269</v>
      </c>
      <c r="M213" s="13" t="s">
        <v>133</v>
      </c>
      <c r="N213" s="13" t="str">
        <f t="shared" ref="N213:N233" si="39">J213&amp;K213 &amp;"."&amp;L213</f>
        <v>DVVC.VVArAvl</v>
      </c>
      <c r="O213" s="13"/>
      <c r="P213" s="243" t="s">
        <v>69</v>
      </c>
      <c r="Q213" s="70"/>
      <c r="R213" s="182" t="s">
        <v>1427</v>
      </c>
    </row>
    <row r="214" spans="1:18" ht="24.6" customHeight="1" x14ac:dyDescent="0.2">
      <c r="A214" s="9" t="str">
        <f t="shared" si="36"/>
        <v>AI209</v>
      </c>
      <c r="B214" s="12" t="s">
        <v>1101</v>
      </c>
      <c r="C214" s="47"/>
      <c r="D214" s="135">
        <v>0</v>
      </c>
      <c r="E214" s="135" t="s">
        <v>1090</v>
      </c>
      <c r="F214" s="47">
        <v>1</v>
      </c>
      <c r="G214" s="47">
        <v>0</v>
      </c>
      <c r="H214" s="47" t="s">
        <v>68</v>
      </c>
      <c r="I214" s="47">
        <v>1</v>
      </c>
      <c r="J214" s="47" t="s">
        <v>1139</v>
      </c>
      <c r="K214" s="47"/>
      <c r="L214" s="21" t="s">
        <v>1395</v>
      </c>
      <c r="M214" s="13" t="s">
        <v>84</v>
      </c>
      <c r="N214" s="13" t="str">
        <f t="shared" ref="N214" si="40">J214&amp;K214 &amp;"."&amp;L214</f>
        <v>DVVC.ModPrty</v>
      </c>
      <c r="O214" s="70"/>
      <c r="P214" s="243" t="s">
        <v>69</v>
      </c>
      <c r="Q214" s="14"/>
      <c r="R214" s="14"/>
    </row>
    <row r="215" spans="1:18" ht="24.6" customHeight="1" x14ac:dyDescent="0.2">
      <c r="A215" s="9" t="str">
        <f t="shared" si="36"/>
        <v>AI210</v>
      </c>
      <c r="B215" s="12" t="s">
        <v>1825</v>
      </c>
      <c r="C215" s="135">
        <v>2</v>
      </c>
      <c r="D215" s="135">
        <v>0</v>
      </c>
      <c r="E215" s="135">
        <v>2147483647</v>
      </c>
      <c r="F215" s="47">
        <v>1</v>
      </c>
      <c r="G215" s="47"/>
      <c r="H215" s="47"/>
      <c r="I215" s="47">
        <v>1</v>
      </c>
      <c r="J215" s="47" t="s">
        <v>1892</v>
      </c>
      <c r="K215" s="47"/>
      <c r="L215" s="14" t="s">
        <v>1182</v>
      </c>
      <c r="M215" s="13" t="s">
        <v>1204</v>
      </c>
      <c r="N215" s="13" t="str">
        <f t="shared" si="39"/>
        <v xml:space="preserve">DWVR.ECPRefId </v>
      </c>
      <c r="O215" s="70" t="s">
        <v>1270</v>
      </c>
      <c r="P215" s="238" t="s">
        <v>69</v>
      </c>
      <c r="Q215" s="70"/>
      <c r="R215" s="13" t="s">
        <v>1271</v>
      </c>
    </row>
    <row r="216" spans="1:18" ht="24.6" customHeight="1" x14ac:dyDescent="0.2">
      <c r="A216" s="9" t="str">
        <f t="shared" si="36"/>
        <v>AI211</v>
      </c>
      <c r="B216" s="12" t="s">
        <v>1902</v>
      </c>
      <c r="C216" s="135"/>
      <c r="D216" s="135"/>
      <c r="E216" s="135"/>
      <c r="F216" s="47"/>
      <c r="G216" s="47"/>
      <c r="H216" s="47"/>
      <c r="I216" s="47"/>
      <c r="J216" s="47" t="s">
        <v>1892</v>
      </c>
      <c r="K216" s="47"/>
      <c r="L216" s="14" t="s">
        <v>1266</v>
      </c>
      <c r="M216" s="13" t="s">
        <v>36</v>
      </c>
      <c r="N216" s="13" t="str">
        <f t="shared" si="39"/>
        <v>DWVR.VVArRef</v>
      </c>
      <c r="O216" s="70"/>
      <c r="P216" s="238" t="s">
        <v>69</v>
      </c>
      <c r="Q216" s="70"/>
      <c r="R216" s="47"/>
    </row>
    <row r="217" spans="1:18" ht="24.6" customHeight="1" x14ac:dyDescent="0.2">
      <c r="A217" s="9" t="str">
        <f t="shared" si="36"/>
        <v>AI212</v>
      </c>
      <c r="B217" s="12" t="s">
        <v>1901</v>
      </c>
      <c r="C217" s="135"/>
      <c r="D217" s="135"/>
      <c r="E217" s="135"/>
      <c r="F217" s="47"/>
      <c r="G217" s="47"/>
      <c r="H217" s="47"/>
      <c r="I217" s="47"/>
      <c r="J217" s="47" t="s">
        <v>1892</v>
      </c>
      <c r="K217" s="47"/>
      <c r="L217" s="14"/>
      <c r="M217" s="13"/>
      <c r="N217" s="13"/>
      <c r="O217" s="70"/>
      <c r="P217" s="238" t="s">
        <v>69</v>
      </c>
      <c r="Q217" s="70"/>
      <c r="R217" s="47"/>
    </row>
    <row r="218" spans="1:18" ht="24.6" customHeight="1" x14ac:dyDescent="0.2">
      <c r="A218" s="9" t="str">
        <f t="shared" si="36"/>
        <v>AI213</v>
      </c>
      <c r="B218" s="12" t="s">
        <v>1827</v>
      </c>
      <c r="C218" s="47"/>
      <c r="D218" s="135">
        <v>0</v>
      </c>
      <c r="E218" s="135" t="s">
        <v>1090</v>
      </c>
      <c r="F218" s="47">
        <v>1</v>
      </c>
      <c r="G218" s="47">
        <v>0</v>
      </c>
      <c r="H218" s="47" t="s">
        <v>68</v>
      </c>
      <c r="I218" s="47">
        <v>1</v>
      </c>
      <c r="J218" s="47" t="s">
        <v>1140</v>
      </c>
      <c r="K218" s="47"/>
      <c r="L218" s="21" t="s">
        <v>1395</v>
      </c>
      <c r="M218" s="13" t="s">
        <v>84</v>
      </c>
      <c r="N218" s="13" t="str">
        <f t="shared" si="39"/>
        <v>FPFW.ModPrty</v>
      </c>
      <c r="O218" s="70"/>
      <c r="P218" s="238" t="s">
        <v>69</v>
      </c>
      <c r="Q218" s="14"/>
      <c r="R218" s="14"/>
    </row>
    <row r="219" spans="1:18" ht="24.6" customHeight="1" x14ac:dyDescent="0.2">
      <c r="A219" s="9" t="str">
        <f t="shared" si="36"/>
        <v>AI214</v>
      </c>
      <c r="B219" s="12" t="s">
        <v>1667</v>
      </c>
      <c r="C219" s="135">
        <v>2</v>
      </c>
      <c r="D219" s="135">
        <v>0</v>
      </c>
      <c r="E219" s="135">
        <v>2147483647</v>
      </c>
      <c r="F219" s="47">
        <v>1</v>
      </c>
      <c r="G219" s="47"/>
      <c r="H219" s="47"/>
      <c r="I219" s="47">
        <v>1</v>
      </c>
      <c r="J219" s="47" t="s">
        <v>1141</v>
      </c>
      <c r="K219" s="47"/>
      <c r="L219" s="14" t="s">
        <v>1182</v>
      </c>
      <c r="M219" s="13" t="s">
        <v>1204</v>
      </c>
      <c r="N219" s="13" t="str">
        <f t="shared" ref="N219:N220" si="41">J219&amp;K219 &amp;"."&amp;L219</f>
        <v xml:space="preserve">DPFC.ECPRefId </v>
      </c>
      <c r="O219" s="70" t="s">
        <v>1272</v>
      </c>
      <c r="P219" s="238" t="s">
        <v>69</v>
      </c>
      <c r="Q219" s="14"/>
      <c r="R219" s="14"/>
    </row>
    <row r="220" spans="1:18" ht="24.6" customHeight="1" x14ac:dyDescent="0.2">
      <c r="A220" s="9" t="str">
        <f t="shared" si="36"/>
        <v>AI215</v>
      </c>
      <c r="B220" s="12" t="s">
        <v>1720</v>
      </c>
      <c r="C220" s="135"/>
      <c r="D220" s="135"/>
      <c r="E220" s="135"/>
      <c r="F220" s="47"/>
      <c r="G220" s="47"/>
      <c r="H220" s="47"/>
      <c r="I220" s="47"/>
      <c r="J220" s="47" t="s">
        <v>1141</v>
      </c>
      <c r="K220" s="47"/>
      <c r="L220" s="14" t="s">
        <v>1273</v>
      </c>
      <c r="M220" s="13" t="s">
        <v>36</v>
      </c>
      <c r="N220" s="13" t="str">
        <f t="shared" si="41"/>
        <v>DPFC.PFCorRef</v>
      </c>
      <c r="O220" s="70"/>
      <c r="P220" s="238" t="s">
        <v>69</v>
      </c>
      <c r="Q220" s="14"/>
      <c r="R220" s="14"/>
    </row>
    <row r="221" spans="1:18" ht="24.6" customHeight="1" x14ac:dyDescent="0.2">
      <c r="A221" s="9" t="str">
        <f t="shared" si="36"/>
        <v>AI216</v>
      </c>
      <c r="B221" s="12" t="s">
        <v>1668</v>
      </c>
      <c r="C221" s="47">
        <v>2</v>
      </c>
      <c r="D221" s="135">
        <v>-1</v>
      </c>
      <c r="E221" s="135">
        <v>1</v>
      </c>
      <c r="F221" s="47">
        <v>0.01</v>
      </c>
      <c r="G221" s="47">
        <v>0</v>
      </c>
      <c r="H221" s="47" t="s">
        <v>536</v>
      </c>
      <c r="I221" s="47">
        <v>0.01</v>
      </c>
      <c r="J221" s="47" t="s">
        <v>1141</v>
      </c>
      <c r="K221" s="47"/>
      <c r="L221" s="14" t="s">
        <v>1274</v>
      </c>
      <c r="M221" s="13" t="s">
        <v>121</v>
      </c>
      <c r="N221" s="13" t="str">
        <f t="shared" si="39"/>
        <v>DPFC.PFTrg</v>
      </c>
      <c r="O221" s="70"/>
      <c r="P221" s="238" t="s">
        <v>69</v>
      </c>
      <c r="Q221" s="14" t="s">
        <v>363</v>
      </c>
      <c r="R221" s="181" t="s">
        <v>1428</v>
      </c>
    </row>
    <row r="222" spans="1:18" ht="24.6" customHeight="1" x14ac:dyDescent="0.2">
      <c r="A222" s="9" t="str">
        <f t="shared" si="36"/>
        <v>AI217</v>
      </c>
      <c r="B222" s="12" t="s">
        <v>702</v>
      </c>
      <c r="C222" s="47">
        <v>2</v>
      </c>
      <c r="D222" s="135">
        <v>-1</v>
      </c>
      <c r="E222" s="135">
        <v>1</v>
      </c>
      <c r="F222" s="47">
        <v>0.01</v>
      </c>
      <c r="G222" s="47">
        <v>0</v>
      </c>
      <c r="H222" s="47" t="s">
        <v>536</v>
      </c>
      <c r="I222" s="47">
        <v>0.01</v>
      </c>
      <c r="J222" s="47" t="s">
        <v>1141</v>
      </c>
      <c r="K222" s="47"/>
      <c r="L222" s="14" t="s">
        <v>1275</v>
      </c>
      <c r="M222" s="13" t="s">
        <v>1276</v>
      </c>
      <c r="N222" s="13" t="str">
        <f t="shared" si="39"/>
        <v>DPFC.PFCorRef.rangeC</v>
      </c>
      <c r="O222" s="70"/>
      <c r="P222" s="238" t="s">
        <v>69</v>
      </c>
      <c r="Q222" s="14"/>
      <c r="R222" s="14"/>
    </row>
    <row r="223" spans="1:18" ht="24.6" customHeight="1" x14ac:dyDescent="0.2">
      <c r="A223" s="9" t="str">
        <f t="shared" si="36"/>
        <v>AI218</v>
      </c>
      <c r="B223" s="12" t="s">
        <v>703</v>
      </c>
      <c r="C223" s="47">
        <v>2</v>
      </c>
      <c r="D223" s="135">
        <v>0</v>
      </c>
      <c r="E223" s="135">
        <v>2147483647</v>
      </c>
      <c r="F223" s="47">
        <v>1</v>
      </c>
      <c r="G223" s="47">
        <v>0</v>
      </c>
      <c r="H223" s="47" t="s">
        <v>554</v>
      </c>
      <c r="I223" s="47">
        <v>1</v>
      </c>
      <c r="J223" s="47" t="s">
        <v>1141</v>
      </c>
      <c r="K223" s="47"/>
      <c r="L223" s="14" t="s">
        <v>1275</v>
      </c>
      <c r="M223" s="13" t="s">
        <v>1276</v>
      </c>
      <c r="N223" s="13" t="str">
        <f t="shared" si="39"/>
        <v>DPFC.PFCorRef.rangeC</v>
      </c>
      <c r="O223" s="70"/>
      <c r="P223" s="238" t="s">
        <v>69</v>
      </c>
      <c r="Q223" s="14"/>
      <c r="R223" s="14"/>
    </row>
    <row r="224" spans="1:18" ht="24.6" customHeight="1" x14ac:dyDescent="0.2">
      <c r="A224" s="9" t="str">
        <f t="shared" si="36"/>
        <v>AI219</v>
      </c>
      <c r="B224" s="12" t="s">
        <v>704</v>
      </c>
      <c r="C224" s="47">
        <v>2</v>
      </c>
      <c r="D224" s="135">
        <v>0</v>
      </c>
      <c r="E224" s="135">
        <v>2147483647</v>
      </c>
      <c r="F224" s="47">
        <v>1</v>
      </c>
      <c r="G224" s="47">
        <v>0</v>
      </c>
      <c r="H224" s="47" t="s">
        <v>554</v>
      </c>
      <c r="I224" s="47">
        <v>1</v>
      </c>
      <c r="J224" s="47" t="s">
        <v>1141</v>
      </c>
      <c r="K224" s="47"/>
      <c r="L224" s="14" t="s">
        <v>130</v>
      </c>
      <c r="M224" s="13" t="s">
        <v>84</v>
      </c>
      <c r="N224" s="13" t="str">
        <f t="shared" si="39"/>
        <v>DPFC.WinTms</v>
      </c>
      <c r="O224" s="70"/>
      <c r="P224" s="238" t="s">
        <v>69</v>
      </c>
      <c r="Q224" s="14"/>
      <c r="R224" s="14" t="s">
        <v>363</v>
      </c>
    </row>
    <row r="225" spans="1:18" ht="24.6" customHeight="1" x14ac:dyDescent="0.2">
      <c r="A225" s="9" t="str">
        <f t="shared" si="36"/>
        <v>AI220</v>
      </c>
      <c r="B225" s="12" t="s">
        <v>1669</v>
      </c>
      <c r="C225" s="47">
        <v>2</v>
      </c>
      <c r="D225" s="135">
        <v>0</v>
      </c>
      <c r="E225" s="135">
        <v>2147483647</v>
      </c>
      <c r="F225" s="47">
        <v>1</v>
      </c>
      <c r="G225" s="47">
        <v>0</v>
      </c>
      <c r="H225" s="47" t="s">
        <v>554</v>
      </c>
      <c r="I225" s="47">
        <v>1</v>
      </c>
      <c r="J225" s="47" t="s">
        <v>1141</v>
      </c>
      <c r="K225" s="47"/>
      <c r="L225" s="14" t="s">
        <v>131</v>
      </c>
      <c r="M225" s="13" t="s">
        <v>84</v>
      </c>
      <c r="N225" s="13" t="str">
        <f>J225&amp;K225 &amp;"."&amp;L225</f>
        <v>DPFC.RevtTms</v>
      </c>
      <c r="O225" s="70"/>
      <c r="P225" s="238" t="s">
        <v>69</v>
      </c>
      <c r="Q225" s="14"/>
      <c r="R225" s="14"/>
    </row>
    <row r="226" spans="1:18" ht="24.6" customHeight="1" x14ac:dyDescent="0.2">
      <c r="A226" s="9" t="str">
        <f t="shared" si="36"/>
        <v>AI221</v>
      </c>
      <c r="B226" s="12" t="s">
        <v>1670</v>
      </c>
      <c r="C226" s="47">
        <v>2</v>
      </c>
      <c r="D226" s="135">
        <v>0</v>
      </c>
      <c r="E226" s="135">
        <v>2147483647</v>
      </c>
      <c r="F226" s="47">
        <v>1</v>
      </c>
      <c r="G226" s="47">
        <v>0</v>
      </c>
      <c r="H226" s="47" t="s">
        <v>554</v>
      </c>
      <c r="I226" s="47">
        <v>1</v>
      </c>
      <c r="J226" s="47" t="s">
        <v>1141</v>
      </c>
      <c r="K226" s="47"/>
      <c r="L226" s="13" t="s">
        <v>1205</v>
      </c>
      <c r="M226" s="13" t="s">
        <v>84</v>
      </c>
      <c r="N226" s="13" t="str">
        <f t="shared" si="39"/>
        <v>DPFC.RmpUpRte</v>
      </c>
      <c r="O226" s="70"/>
      <c r="P226" s="238" t="s">
        <v>69</v>
      </c>
      <c r="Q226" s="14"/>
      <c r="R226" s="14"/>
    </row>
    <row r="227" spans="1:18" ht="24.6" customHeight="1" x14ac:dyDescent="0.2">
      <c r="A227" s="9" t="str">
        <f t="shared" si="36"/>
        <v>AI222</v>
      </c>
      <c r="B227" s="12" t="s">
        <v>1099</v>
      </c>
      <c r="C227" s="47"/>
      <c r="D227" s="135">
        <v>0</v>
      </c>
      <c r="E227" s="135" t="s">
        <v>1090</v>
      </c>
      <c r="F227" s="47">
        <v>1</v>
      </c>
      <c r="G227" s="47">
        <v>0</v>
      </c>
      <c r="H227" s="47" t="s">
        <v>68</v>
      </c>
      <c r="I227" s="47">
        <v>1</v>
      </c>
      <c r="J227" s="47" t="s">
        <v>1141</v>
      </c>
      <c r="K227" s="47"/>
      <c r="L227" s="21" t="s">
        <v>1395</v>
      </c>
      <c r="M227" s="13" t="s">
        <v>84</v>
      </c>
      <c r="N227" s="13" t="str">
        <f t="shared" si="39"/>
        <v>DPFC.ModPrty</v>
      </c>
      <c r="O227" s="70"/>
      <c r="P227" s="238" t="s">
        <v>69</v>
      </c>
      <c r="Q227" s="14"/>
      <c r="R227" s="14"/>
    </row>
    <row r="228" spans="1:18" ht="24.6" customHeight="1" x14ac:dyDescent="0.2">
      <c r="A228" s="9" t="str">
        <f t="shared" si="36"/>
        <v>AI223</v>
      </c>
      <c r="B228" s="12" t="s">
        <v>1277</v>
      </c>
      <c r="C228" s="135">
        <v>2</v>
      </c>
      <c r="D228" s="135">
        <v>0</v>
      </c>
      <c r="E228" s="135">
        <v>2147483647</v>
      </c>
      <c r="F228" s="47">
        <v>1</v>
      </c>
      <c r="G228" s="47"/>
      <c r="H228" s="47"/>
      <c r="I228" s="47">
        <v>1</v>
      </c>
      <c r="J228" s="47" t="s">
        <v>1142</v>
      </c>
      <c r="K228" s="47"/>
      <c r="L228" s="14" t="s">
        <v>1182</v>
      </c>
      <c r="M228" s="13" t="s">
        <v>1204</v>
      </c>
      <c r="N228" s="13" t="str">
        <f t="shared" ref="N228:N229" si="42">J228&amp;K228 &amp;"."&amp;L228</f>
        <v xml:space="preserve">DPRG.ECPRefId </v>
      </c>
      <c r="O228" s="70" t="s">
        <v>185</v>
      </c>
      <c r="P228" s="238"/>
      <c r="Q228" s="14"/>
      <c r="R228" s="14"/>
    </row>
    <row r="229" spans="1:18" ht="28.5" customHeight="1" x14ac:dyDescent="0.2">
      <c r="A229" s="9" t="str">
        <f t="shared" si="36"/>
        <v>AI224</v>
      </c>
      <c r="B229" s="12" t="s">
        <v>1279</v>
      </c>
      <c r="C229" s="135"/>
      <c r="D229" s="135"/>
      <c r="E229" s="135"/>
      <c r="F229" s="47"/>
      <c r="G229" s="47"/>
      <c r="H229" s="47"/>
      <c r="I229" s="47"/>
      <c r="J229" s="47" t="s">
        <v>1142</v>
      </c>
      <c r="K229" s="47"/>
      <c r="L229" s="14" t="s">
        <v>1278</v>
      </c>
      <c r="M229" s="13" t="s">
        <v>36</v>
      </c>
      <c r="N229" s="13" t="str">
        <f t="shared" si="42"/>
        <v>DPRG.PriceRef</v>
      </c>
      <c r="O229" s="70"/>
      <c r="P229" s="238"/>
      <c r="Q229" s="14"/>
      <c r="R229" s="201" t="s">
        <v>186</v>
      </c>
    </row>
    <row r="230" spans="1:18" ht="24.6" customHeight="1" x14ac:dyDescent="0.2">
      <c r="A230" s="9" t="str">
        <f t="shared" si="36"/>
        <v>AI225</v>
      </c>
      <c r="B230" s="12" t="s">
        <v>709</v>
      </c>
      <c r="C230" s="47">
        <v>2</v>
      </c>
      <c r="D230" s="135">
        <v>0</v>
      </c>
      <c r="E230" s="135">
        <v>2147483647</v>
      </c>
      <c r="F230" s="47">
        <v>1</v>
      </c>
      <c r="G230" s="47">
        <v>0</v>
      </c>
      <c r="H230" s="47" t="s">
        <v>96</v>
      </c>
      <c r="I230" s="47">
        <v>1</v>
      </c>
      <c r="J230" s="47" t="s">
        <v>1142</v>
      </c>
      <c r="K230" s="47"/>
      <c r="L230" s="14" t="s">
        <v>130</v>
      </c>
      <c r="M230" s="13" t="s">
        <v>84</v>
      </c>
      <c r="N230" s="13" t="str">
        <f t="shared" si="39"/>
        <v>DPRG.WinTms</v>
      </c>
      <c r="O230" s="70"/>
      <c r="P230" s="238"/>
      <c r="Q230" s="14"/>
      <c r="R230" s="14"/>
    </row>
    <row r="231" spans="1:18" ht="24.6" customHeight="1" x14ac:dyDescent="0.2">
      <c r="A231" s="9" t="str">
        <f t="shared" si="36"/>
        <v>AI226</v>
      </c>
      <c r="B231" s="12" t="s">
        <v>1423</v>
      </c>
      <c r="C231" s="47">
        <v>2</v>
      </c>
      <c r="D231" s="135">
        <v>0</v>
      </c>
      <c r="E231" s="135">
        <v>2147483647</v>
      </c>
      <c r="F231" s="47">
        <v>1</v>
      </c>
      <c r="G231" s="47">
        <v>0</v>
      </c>
      <c r="H231" s="47" t="s">
        <v>96</v>
      </c>
      <c r="I231" s="47">
        <v>1</v>
      </c>
      <c r="J231" s="47" t="s">
        <v>1142</v>
      </c>
      <c r="K231" s="47"/>
      <c r="L231" s="14" t="s">
        <v>131</v>
      </c>
      <c r="M231" s="13" t="s">
        <v>84</v>
      </c>
      <c r="N231" s="13" t="str">
        <f t="shared" si="39"/>
        <v>DPRG.RevtTms</v>
      </c>
      <c r="O231" s="70"/>
      <c r="P231" s="238"/>
      <c r="Q231" s="14"/>
      <c r="R231" s="14"/>
    </row>
    <row r="232" spans="1:18" ht="24.6" customHeight="1" x14ac:dyDescent="0.2">
      <c r="A232" s="9" t="str">
        <f t="shared" si="36"/>
        <v>AI227</v>
      </c>
      <c r="B232" s="12" t="s">
        <v>752</v>
      </c>
      <c r="C232" s="47">
        <v>2</v>
      </c>
      <c r="D232" s="135">
        <v>0</v>
      </c>
      <c r="E232" s="135">
        <v>2147483647</v>
      </c>
      <c r="F232" s="47">
        <v>1</v>
      </c>
      <c r="G232" s="47">
        <v>0</v>
      </c>
      <c r="H232" s="47" t="s">
        <v>96</v>
      </c>
      <c r="I232" s="47">
        <v>1</v>
      </c>
      <c r="J232" s="47" t="s">
        <v>1142</v>
      </c>
      <c r="K232" s="47"/>
      <c r="L232" s="13" t="s">
        <v>1205</v>
      </c>
      <c r="M232" s="13" t="s">
        <v>84</v>
      </c>
      <c r="N232" s="13" t="str">
        <f t="shared" si="39"/>
        <v>DPRG.RmpUpRte</v>
      </c>
      <c r="O232" s="70"/>
      <c r="P232" s="238"/>
      <c r="Q232" s="14"/>
      <c r="R232" s="14" t="s">
        <v>754</v>
      </c>
    </row>
    <row r="233" spans="1:18" ht="24.6" customHeight="1" x14ac:dyDescent="0.2">
      <c r="A233" s="9" t="str">
        <f t="shared" si="36"/>
        <v>AI228</v>
      </c>
      <c r="B233" s="12" t="s">
        <v>753</v>
      </c>
      <c r="C233" s="47">
        <v>2</v>
      </c>
      <c r="D233" s="135">
        <v>0</v>
      </c>
      <c r="E233" s="135">
        <v>2147483647</v>
      </c>
      <c r="F233" s="47">
        <v>1</v>
      </c>
      <c r="G233" s="47">
        <v>0</v>
      </c>
      <c r="H233" s="47" t="s">
        <v>96</v>
      </c>
      <c r="I233" s="47">
        <v>1</v>
      </c>
      <c r="J233" s="47" t="s">
        <v>1142</v>
      </c>
      <c r="K233" s="47"/>
      <c r="L233" s="14" t="s">
        <v>1206</v>
      </c>
      <c r="M233" s="13" t="s">
        <v>84</v>
      </c>
      <c r="N233" s="13" t="str">
        <f t="shared" si="39"/>
        <v>DPRG.RmpDnRte</v>
      </c>
      <c r="O233" s="70"/>
      <c r="P233" s="238"/>
      <c r="Q233" s="14"/>
      <c r="R233" s="84" t="s">
        <v>754</v>
      </c>
    </row>
    <row r="234" spans="1:18" ht="24.6" customHeight="1" x14ac:dyDescent="0.2">
      <c r="A234" s="9" t="str">
        <f t="shared" si="36"/>
        <v>AI229</v>
      </c>
      <c r="B234" s="12" t="s">
        <v>1100</v>
      </c>
      <c r="C234" s="47"/>
      <c r="D234" s="135">
        <v>0</v>
      </c>
      <c r="E234" s="135" t="s">
        <v>1090</v>
      </c>
      <c r="F234" s="47">
        <v>1</v>
      </c>
      <c r="G234" s="47">
        <v>0</v>
      </c>
      <c r="H234" s="47" t="s">
        <v>68</v>
      </c>
      <c r="I234" s="47">
        <v>1</v>
      </c>
      <c r="J234" s="47" t="s">
        <v>1142</v>
      </c>
      <c r="K234" s="47"/>
      <c r="L234" s="21" t="s">
        <v>1395</v>
      </c>
      <c r="M234" s="13" t="s">
        <v>84</v>
      </c>
      <c r="N234" s="13" t="str">
        <f t="shared" ref="N234" si="43">J234&amp;K234 &amp;"."&amp;L234</f>
        <v>DPRG.ModPrty</v>
      </c>
      <c r="O234" s="70"/>
      <c r="P234" s="238"/>
      <c r="Q234" s="14"/>
      <c r="R234" s="14"/>
    </row>
    <row r="235" spans="1:18" ht="24.6" customHeight="1" x14ac:dyDescent="0.2">
      <c r="A235" s="9" t="str">
        <f t="shared" si="36"/>
        <v>AI230</v>
      </c>
      <c r="B235" s="20" t="s">
        <v>1715</v>
      </c>
      <c r="C235" s="47">
        <v>2</v>
      </c>
      <c r="D235" s="135">
        <v>1</v>
      </c>
      <c r="E235" s="135">
        <v>2147483647</v>
      </c>
      <c r="F235" s="47">
        <v>1</v>
      </c>
      <c r="G235" s="47">
        <v>0</v>
      </c>
      <c r="H235" s="47" t="s">
        <v>68</v>
      </c>
      <c r="I235" s="47">
        <v>1</v>
      </c>
      <c r="J235" s="47" t="s">
        <v>190</v>
      </c>
      <c r="K235" s="47" t="s">
        <v>207</v>
      </c>
      <c r="L235" s="15" t="s">
        <v>1306</v>
      </c>
      <c r="M235" s="13" t="s">
        <v>1204</v>
      </c>
      <c r="N235" s="13" t="str">
        <f t="shared" ref="N235:N257" si="44">J235&amp;K235 &amp;"."&amp;L235</f>
        <v>DGSMn.InCrv</v>
      </c>
      <c r="O235" s="70"/>
      <c r="P235" s="238" t="s">
        <v>69</v>
      </c>
      <c r="Q235" s="13"/>
      <c r="R235" s="137"/>
    </row>
    <row r="236" spans="1:18" ht="173.25" customHeight="1" x14ac:dyDescent="0.2">
      <c r="A236" s="9" t="str">
        <f t="shared" si="36"/>
        <v>AI231</v>
      </c>
      <c r="B236" s="14" t="s">
        <v>1826</v>
      </c>
      <c r="C236" s="47">
        <v>2</v>
      </c>
      <c r="D236" s="135">
        <v>0</v>
      </c>
      <c r="E236" s="135">
        <v>2147483647</v>
      </c>
      <c r="F236" s="47">
        <v>1</v>
      </c>
      <c r="G236" s="47">
        <v>0</v>
      </c>
      <c r="H236" s="47" t="s">
        <v>68</v>
      </c>
      <c r="I236" s="47">
        <v>1</v>
      </c>
      <c r="J236" s="46" t="s">
        <v>190</v>
      </c>
      <c r="K236" s="47" t="s">
        <v>207</v>
      </c>
      <c r="L236" s="14" t="s">
        <v>187</v>
      </c>
      <c r="M236" s="13" t="s">
        <v>133</v>
      </c>
      <c r="N236" s="13" t="str">
        <f t="shared" si="44"/>
        <v>DGSMn.ModTyp</v>
      </c>
      <c r="O236" s="70" t="s">
        <v>343</v>
      </c>
      <c r="P236" s="238" t="s">
        <v>69</v>
      </c>
      <c r="Q236" s="13"/>
      <c r="R236" s="15" t="s">
        <v>1462</v>
      </c>
    </row>
    <row r="237" spans="1:18" ht="24.6" customHeight="1" x14ac:dyDescent="0.2">
      <c r="A237" s="9" t="str">
        <f t="shared" si="36"/>
        <v>AI232</v>
      </c>
      <c r="B237" s="12" t="s">
        <v>739</v>
      </c>
      <c r="C237" s="47">
        <v>2</v>
      </c>
      <c r="D237" s="135">
        <v>0</v>
      </c>
      <c r="E237" s="135">
        <v>2147483647</v>
      </c>
      <c r="F237" s="47">
        <v>1</v>
      </c>
      <c r="G237" s="47">
        <v>0</v>
      </c>
      <c r="H237" s="47" t="s">
        <v>96</v>
      </c>
      <c r="I237" s="47">
        <v>1</v>
      </c>
      <c r="J237" s="46" t="s">
        <v>190</v>
      </c>
      <c r="K237" s="47" t="s">
        <v>207</v>
      </c>
      <c r="L237" s="14" t="s">
        <v>130</v>
      </c>
      <c r="M237" s="13" t="s">
        <v>84</v>
      </c>
      <c r="N237" s="13" t="str">
        <f t="shared" ref="N237:N250" si="45">J237&amp;K237 &amp;"."&amp;L237</f>
        <v>DGSMn.WinTms</v>
      </c>
      <c r="O237" s="70" t="s">
        <v>343</v>
      </c>
      <c r="P237" s="238" t="s">
        <v>69</v>
      </c>
      <c r="Q237" s="13"/>
      <c r="R237" s="14"/>
    </row>
    <row r="238" spans="1:18" ht="24.6" customHeight="1" x14ac:dyDescent="0.2">
      <c r="A238" s="9" t="str">
        <f t="shared" si="36"/>
        <v>AI233</v>
      </c>
      <c r="B238" s="12" t="s">
        <v>740</v>
      </c>
      <c r="C238" s="47">
        <v>2</v>
      </c>
      <c r="D238" s="135">
        <v>0</v>
      </c>
      <c r="E238" s="135">
        <v>2147483647</v>
      </c>
      <c r="F238" s="47">
        <v>1</v>
      </c>
      <c r="G238" s="47">
        <v>0</v>
      </c>
      <c r="H238" s="47" t="s">
        <v>96</v>
      </c>
      <c r="I238" s="47">
        <v>1</v>
      </c>
      <c r="J238" s="46" t="s">
        <v>190</v>
      </c>
      <c r="K238" s="47" t="s">
        <v>207</v>
      </c>
      <c r="L238" s="14" t="s">
        <v>1472</v>
      </c>
      <c r="M238" s="13" t="s">
        <v>84</v>
      </c>
      <c r="N238" s="13" t="str">
        <f t="shared" si="45"/>
        <v>DGSMn.RmpTms </v>
      </c>
      <c r="O238" s="70" t="s">
        <v>343</v>
      </c>
      <c r="P238" s="238" t="s">
        <v>69</v>
      </c>
      <c r="Q238" s="13"/>
      <c r="R238" s="14"/>
    </row>
    <row r="239" spans="1:18" ht="24.6" customHeight="1" x14ac:dyDescent="0.2">
      <c r="A239" s="9" t="str">
        <f t="shared" si="36"/>
        <v>AI234</v>
      </c>
      <c r="B239" s="12" t="s">
        <v>741</v>
      </c>
      <c r="C239" s="47">
        <v>2</v>
      </c>
      <c r="D239" s="135">
        <v>0</v>
      </c>
      <c r="E239" s="135">
        <v>2147483647</v>
      </c>
      <c r="F239" s="47">
        <v>1</v>
      </c>
      <c r="G239" s="47">
        <v>0</v>
      </c>
      <c r="H239" s="47" t="s">
        <v>96</v>
      </c>
      <c r="I239" s="47">
        <v>1</v>
      </c>
      <c r="J239" s="46" t="s">
        <v>190</v>
      </c>
      <c r="K239" s="47" t="s">
        <v>207</v>
      </c>
      <c r="L239" s="14" t="s">
        <v>224</v>
      </c>
      <c r="M239" s="13" t="s">
        <v>84</v>
      </c>
      <c r="N239" s="13" t="str">
        <f t="shared" si="45"/>
        <v>DGSMn.RvrtTms</v>
      </c>
      <c r="O239" s="70" t="s">
        <v>343</v>
      </c>
      <c r="P239" s="238" t="s">
        <v>69</v>
      </c>
      <c r="Q239" s="13"/>
      <c r="R239" s="14"/>
    </row>
    <row r="240" spans="1:18" ht="24.6" customHeight="1" x14ac:dyDescent="0.2">
      <c r="A240" s="9" t="str">
        <f t="shared" si="36"/>
        <v>AI235</v>
      </c>
      <c r="B240" s="12" t="s">
        <v>1716</v>
      </c>
      <c r="C240" s="47">
        <v>2</v>
      </c>
      <c r="D240" s="135">
        <v>0</v>
      </c>
      <c r="E240" s="135">
        <v>100</v>
      </c>
      <c r="F240" s="47">
        <v>1</v>
      </c>
      <c r="G240" s="47">
        <v>0</v>
      </c>
      <c r="H240" s="47" t="s">
        <v>68</v>
      </c>
      <c r="I240" s="47">
        <v>1</v>
      </c>
      <c r="J240" s="46" t="s">
        <v>199</v>
      </c>
      <c r="K240" s="47" t="s">
        <v>207</v>
      </c>
      <c r="L240" s="45" t="s">
        <v>1717</v>
      </c>
      <c r="M240" s="79" t="s">
        <v>156</v>
      </c>
      <c r="N240" s="13" t="str">
        <f>J240&amp;K240 &amp;"."&amp;L240</f>
        <v>FMARn.PairArray. NumPts</v>
      </c>
      <c r="O240" s="70" t="s">
        <v>343</v>
      </c>
      <c r="P240" s="238" t="s">
        <v>69</v>
      </c>
      <c r="Q240" s="13"/>
      <c r="R240" s="14"/>
    </row>
    <row r="241" spans="1:18" ht="24.6" customHeight="1" x14ac:dyDescent="0.2">
      <c r="A241" s="9" t="str">
        <f t="shared" si="36"/>
        <v>AI236</v>
      </c>
      <c r="B241" s="12" t="s">
        <v>894</v>
      </c>
      <c r="C241" s="47">
        <v>2</v>
      </c>
      <c r="D241" s="135">
        <v>0</v>
      </c>
      <c r="E241" s="135">
        <v>100</v>
      </c>
      <c r="F241" s="47">
        <v>1</v>
      </c>
      <c r="G241" s="47">
        <v>0</v>
      </c>
      <c r="H241" s="47" t="s">
        <v>68</v>
      </c>
      <c r="I241" s="47">
        <v>1</v>
      </c>
      <c r="J241" s="46" t="s">
        <v>199</v>
      </c>
      <c r="K241" s="47" t="s">
        <v>207</v>
      </c>
      <c r="L241" s="45" t="s">
        <v>201</v>
      </c>
      <c r="M241" s="79" t="s">
        <v>156</v>
      </c>
      <c r="N241" s="13" t="str">
        <f>J241&amp;K241 &amp;"."&amp;L241</f>
        <v>FMARn.PairArray. MaxPts </v>
      </c>
      <c r="O241" s="70" t="s">
        <v>343</v>
      </c>
      <c r="P241" s="238" t="s">
        <v>69</v>
      </c>
      <c r="Q241" s="13"/>
      <c r="R241" s="14"/>
    </row>
    <row r="242" spans="1:18" ht="171" customHeight="1" x14ac:dyDescent="0.2">
      <c r="A242" s="9" t="str">
        <f t="shared" si="36"/>
        <v>AI237</v>
      </c>
      <c r="B242" s="21" t="s">
        <v>1463</v>
      </c>
      <c r="C242" s="82">
        <v>2</v>
      </c>
      <c r="D242" s="140">
        <v>0</v>
      </c>
      <c r="E242" s="140">
        <v>233</v>
      </c>
      <c r="F242" s="82">
        <v>1</v>
      </c>
      <c r="G242" s="82">
        <v>0</v>
      </c>
      <c r="H242" s="82" t="s">
        <v>68</v>
      </c>
      <c r="I242" s="82">
        <v>1</v>
      </c>
      <c r="J242" s="141" t="s">
        <v>199</v>
      </c>
      <c r="K242" s="82" t="s">
        <v>207</v>
      </c>
      <c r="L242" s="21" t="s">
        <v>188</v>
      </c>
      <c r="M242" s="84" t="s">
        <v>133</v>
      </c>
      <c r="N242" s="13" t="str">
        <f t="shared" si="45"/>
        <v>FMARn.IndpUnits</v>
      </c>
      <c r="O242" s="70" t="s">
        <v>343</v>
      </c>
      <c r="P242" s="238" t="s">
        <v>69</v>
      </c>
      <c r="Q242" s="84"/>
      <c r="R242" s="21"/>
    </row>
    <row r="243" spans="1:18" s="236" customFormat="1" ht="132" x14ac:dyDescent="0.2">
      <c r="A243" s="9" t="str">
        <f t="shared" si="36"/>
        <v>AI238</v>
      </c>
      <c r="B243" s="14" t="s">
        <v>1464</v>
      </c>
      <c r="C243" s="47">
        <v>2</v>
      </c>
      <c r="D243" s="135">
        <v>0</v>
      </c>
      <c r="E243" s="135">
        <v>255</v>
      </c>
      <c r="F243" s="47">
        <v>1</v>
      </c>
      <c r="G243" s="47">
        <v>0</v>
      </c>
      <c r="H243" s="47" t="s">
        <v>68</v>
      </c>
      <c r="I243" s="47">
        <v>1</v>
      </c>
      <c r="J243" s="46" t="s">
        <v>199</v>
      </c>
      <c r="K243" s="47" t="s">
        <v>207</v>
      </c>
      <c r="L243" s="14" t="s">
        <v>189</v>
      </c>
      <c r="M243" s="13" t="s">
        <v>133</v>
      </c>
      <c r="N243" s="13" t="str">
        <f t="shared" si="45"/>
        <v>FMARn.DeptRef</v>
      </c>
      <c r="O243" s="70" t="s">
        <v>343</v>
      </c>
      <c r="P243" s="238" t="s">
        <v>69</v>
      </c>
      <c r="Q243" s="13" t="s">
        <v>214</v>
      </c>
      <c r="R243" s="84"/>
    </row>
    <row r="244" spans="1:18" s="236" customFormat="1" ht="48" x14ac:dyDescent="0.2">
      <c r="A244" s="9" t="str">
        <f t="shared" si="36"/>
        <v>AI239</v>
      </c>
      <c r="B244" s="20" t="s">
        <v>742</v>
      </c>
      <c r="C244" s="47">
        <v>2</v>
      </c>
      <c r="D244" s="135">
        <v>0</v>
      </c>
      <c r="E244" s="135">
        <v>2147483647</v>
      </c>
      <c r="F244" s="47">
        <v>1</v>
      </c>
      <c r="G244" s="47">
        <v>0</v>
      </c>
      <c r="H244" s="47" t="s">
        <v>96</v>
      </c>
      <c r="I244" s="47">
        <v>1</v>
      </c>
      <c r="J244" s="46" t="s">
        <v>199</v>
      </c>
      <c r="K244" s="47" t="s">
        <v>207</v>
      </c>
      <c r="L244" s="14" t="s">
        <v>250</v>
      </c>
      <c r="M244" s="13" t="s">
        <v>133</v>
      </c>
      <c r="N244" s="13" t="str">
        <f t="shared" si="45"/>
        <v>FMARn.RmpPT1Tms</v>
      </c>
      <c r="O244" s="70" t="s">
        <v>343</v>
      </c>
      <c r="P244" s="238" t="s">
        <v>69</v>
      </c>
      <c r="Q244" s="13" t="s">
        <v>214</v>
      </c>
      <c r="R244" s="13" t="s">
        <v>249</v>
      </c>
    </row>
    <row r="245" spans="1:18" s="236" customFormat="1" ht="48" x14ac:dyDescent="0.2">
      <c r="A245" s="9" t="str">
        <f t="shared" si="36"/>
        <v>AI240</v>
      </c>
      <c r="B245" s="20" t="s">
        <v>726</v>
      </c>
      <c r="C245" s="47">
        <v>2</v>
      </c>
      <c r="D245" s="135">
        <v>0</v>
      </c>
      <c r="E245" s="135">
        <v>1000</v>
      </c>
      <c r="F245" s="47">
        <v>0.1</v>
      </c>
      <c r="G245" s="47">
        <v>0</v>
      </c>
      <c r="H245" s="47" t="s">
        <v>232</v>
      </c>
      <c r="I245" s="47"/>
      <c r="J245" s="46" t="s">
        <v>199</v>
      </c>
      <c r="K245" s="47" t="s">
        <v>207</v>
      </c>
      <c r="L245" s="14" t="s">
        <v>251</v>
      </c>
      <c r="M245" s="13" t="s">
        <v>133</v>
      </c>
      <c r="N245" s="13" t="str">
        <f t="shared" si="45"/>
        <v>FMARn.RmpDecDmm</v>
      </c>
      <c r="O245" s="70" t="s">
        <v>343</v>
      </c>
      <c r="P245" s="238" t="s">
        <v>69</v>
      </c>
      <c r="Q245" s="13" t="s">
        <v>214</v>
      </c>
      <c r="R245" s="13" t="s">
        <v>249</v>
      </c>
    </row>
    <row r="246" spans="1:18" s="236" customFormat="1" ht="60" x14ac:dyDescent="0.2">
      <c r="A246" s="9" t="str">
        <f t="shared" si="36"/>
        <v>AI241</v>
      </c>
      <c r="B246" s="20" t="s">
        <v>727</v>
      </c>
      <c r="C246" s="47">
        <v>2</v>
      </c>
      <c r="D246" s="135">
        <v>0</v>
      </c>
      <c r="E246" s="135">
        <v>1000</v>
      </c>
      <c r="F246" s="47">
        <v>0.1</v>
      </c>
      <c r="G246" s="47">
        <v>0</v>
      </c>
      <c r="H246" s="47" t="s">
        <v>232</v>
      </c>
      <c r="I246" s="47">
        <v>1</v>
      </c>
      <c r="J246" s="46" t="s">
        <v>199</v>
      </c>
      <c r="K246" s="47" t="s">
        <v>207</v>
      </c>
      <c r="L246" s="14" t="s">
        <v>253</v>
      </c>
      <c r="M246" s="13" t="s">
        <v>133</v>
      </c>
      <c r="N246" s="13" t="str">
        <f t="shared" si="45"/>
        <v>FMARn.RmpIncTmm</v>
      </c>
      <c r="O246" s="70" t="s">
        <v>343</v>
      </c>
      <c r="P246" s="238" t="s">
        <v>69</v>
      </c>
      <c r="Q246" s="13" t="s">
        <v>214</v>
      </c>
      <c r="R246" s="13" t="s">
        <v>249</v>
      </c>
    </row>
    <row r="247" spans="1:18" s="236" customFormat="1" ht="60" x14ac:dyDescent="0.2">
      <c r="A247" s="9" t="str">
        <f t="shared" si="36"/>
        <v>AI242</v>
      </c>
      <c r="B247" s="20" t="s">
        <v>728</v>
      </c>
      <c r="C247" s="47">
        <v>2</v>
      </c>
      <c r="D247" s="135">
        <v>0</v>
      </c>
      <c r="E247" s="135">
        <v>1000</v>
      </c>
      <c r="F247" s="47">
        <v>0.1</v>
      </c>
      <c r="G247" s="47">
        <v>0</v>
      </c>
      <c r="H247" s="47" t="s">
        <v>232</v>
      </c>
      <c r="I247" s="47">
        <v>1</v>
      </c>
      <c r="J247" s="46" t="s">
        <v>199</v>
      </c>
      <c r="K247" s="47" t="s">
        <v>207</v>
      </c>
      <c r="L247" s="14" t="s">
        <v>252</v>
      </c>
      <c r="M247" s="13" t="s">
        <v>133</v>
      </c>
      <c r="N247" s="13" t="str">
        <f t="shared" si="45"/>
        <v>FMARn.RmpRsUp</v>
      </c>
      <c r="O247" s="70" t="s">
        <v>343</v>
      </c>
      <c r="P247" s="238" t="s">
        <v>69</v>
      </c>
      <c r="Q247" s="13" t="s">
        <v>214</v>
      </c>
      <c r="R247" s="13" t="s">
        <v>249</v>
      </c>
    </row>
    <row r="248" spans="1:18" s="236" customFormat="1" ht="48" x14ac:dyDescent="0.2">
      <c r="A248" s="9" t="str">
        <f t="shared" si="36"/>
        <v>AI243</v>
      </c>
      <c r="B248" s="20" t="s">
        <v>731</v>
      </c>
      <c r="C248" s="47">
        <v>2</v>
      </c>
      <c r="D248" s="135" t="s">
        <v>256</v>
      </c>
      <c r="E248" s="135"/>
      <c r="F248" s="47"/>
      <c r="G248" s="47">
        <v>0</v>
      </c>
      <c r="H248" s="47" t="s">
        <v>158</v>
      </c>
      <c r="I248" s="47" t="s">
        <v>158</v>
      </c>
      <c r="J248" s="46" t="s">
        <v>199</v>
      </c>
      <c r="K248" s="47" t="s">
        <v>207</v>
      </c>
      <c r="L248" s="14" t="s">
        <v>257</v>
      </c>
      <c r="M248" s="13" t="s">
        <v>36</v>
      </c>
      <c r="N248" s="13" t="str">
        <f t="shared" si="45"/>
        <v>FMARn.DeptSnptRef</v>
      </c>
      <c r="O248" s="70" t="s">
        <v>191</v>
      </c>
      <c r="P248" s="238" t="s">
        <v>69</v>
      </c>
      <c r="Q248" s="13" t="s">
        <v>214</v>
      </c>
      <c r="R248" s="13"/>
    </row>
    <row r="249" spans="1:18" s="236" customFormat="1" ht="60" x14ac:dyDescent="0.2">
      <c r="A249" s="9" t="str">
        <f t="shared" si="36"/>
        <v>AI244</v>
      </c>
      <c r="B249" s="20" t="s">
        <v>893</v>
      </c>
      <c r="C249" s="47">
        <v>2</v>
      </c>
      <c r="D249" s="135" t="s">
        <v>245</v>
      </c>
      <c r="E249" s="135"/>
      <c r="F249" s="47"/>
      <c r="G249" s="47">
        <v>0</v>
      </c>
      <c r="H249" s="47" t="s">
        <v>158</v>
      </c>
      <c r="I249" s="139" t="s">
        <v>223</v>
      </c>
      <c r="J249" s="46" t="s">
        <v>199</v>
      </c>
      <c r="K249" s="47" t="s">
        <v>207</v>
      </c>
      <c r="L249" s="14" t="s">
        <v>254</v>
      </c>
      <c r="M249" s="13" t="s">
        <v>133</v>
      </c>
      <c r="N249" s="13" t="str">
        <f t="shared" si="45"/>
        <v>FMARn.DeptRefStr</v>
      </c>
      <c r="O249" s="70" t="s">
        <v>191</v>
      </c>
      <c r="P249" s="238" t="s">
        <v>69</v>
      </c>
      <c r="Q249" s="13"/>
      <c r="R249" s="13"/>
    </row>
    <row r="250" spans="1:18" s="236" customFormat="1" ht="60.95" customHeight="1" x14ac:dyDescent="0.2">
      <c r="A250" s="9" t="str">
        <f t="shared" si="36"/>
        <v>AI245</v>
      </c>
      <c r="B250" s="20" t="s">
        <v>730</v>
      </c>
      <c r="C250" s="47">
        <v>2</v>
      </c>
      <c r="D250" s="135" t="s">
        <v>245</v>
      </c>
      <c r="E250" s="135"/>
      <c r="F250" s="47"/>
      <c r="G250" s="47">
        <v>0</v>
      </c>
      <c r="H250" s="47" t="s">
        <v>158</v>
      </c>
      <c r="I250" s="139" t="s">
        <v>223</v>
      </c>
      <c r="J250" s="46" t="s">
        <v>199</v>
      </c>
      <c r="K250" s="47" t="s">
        <v>207</v>
      </c>
      <c r="L250" s="14" t="s">
        <v>255</v>
      </c>
      <c r="M250" s="13" t="s">
        <v>133</v>
      </c>
      <c r="N250" s="13" t="str">
        <f t="shared" si="45"/>
        <v>FMARn.DeptRefStop</v>
      </c>
      <c r="O250" s="70" t="s">
        <v>191</v>
      </c>
      <c r="P250" s="238" t="s">
        <v>69</v>
      </c>
      <c r="Q250" s="13" t="s">
        <v>214</v>
      </c>
      <c r="R250" s="13" t="s">
        <v>249</v>
      </c>
    </row>
    <row r="251" spans="1:18" ht="36" x14ac:dyDescent="0.2">
      <c r="A251" s="9" t="str">
        <f t="shared" si="36"/>
        <v>AI246</v>
      </c>
      <c r="B251" s="12" t="s">
        <v>735</v>
      </c>
      <c r="C251" s="47">
        <v>2</v>
      </c>
      <c r="D251" s="135" t="s">
        <v>298</v>
      </c>
      <c r="E251" s="135"/>
      <c r="F251" s="47"/>
      <c r="G251" s="47">
        <v>0</v>
      </c>
      <c r="H251" s="47" t="s">
        <v>158</v>
      </c>
      <c r="I251" s="47">
        <v>1</v>
      </c>
      <c r="J251" s="46" t="s">
        <v>199</v>
      </c>
      <c r="K251" s="47" t="s">
        <v>207</v>
      </c>
      <c r="L251" s="14" t="s">
        <v>202</v>
      </c>
      <c r="M251" s="13" t="s">
        <v>156</v>
      </c>
      <c r="N251" s="13" t="str">
        <f t="shared" si="44"/>
        <v>FMARn.PairArray.CrvPts[0].xVal </v>
      </c>
      <c r="O251" s="70" t="s">
        <v>343</v>
      </c>
      <c r="P251" s="238" t="s">
        <v>69</v>
      </c>
      <c r="Q251" s="13" t="s">
        <v>214</v>
      </c>
      <c r="R251" s="14"/>
    </row>
    <row r="252" spans="1:18" ht="36" x14ac:dyDescent="0.2">
      <c r="A252" s="9" t="str">
        <f t="shared" si="36"/>
        <v>AI247</v>
      </c>
      <c r="B252" s="12" t="s">
        <v>736</v>
      </c>
      <c r="C252" s="47">
        <v>2</v>
      </c>
      <c r="D252" s="135" t="s">
        <v>298</v>
      </c>
      <c r="E252" s="135"/>
      <c r="F252" s="47"/>
      <c r="G252" s="47">
        <v>0</v>
      </c>
      <c r="H252" s="47" t="s">
        <v>158</v>
      </c>
      <c r="I252" s="47">
        <v>1</v>
      </c>
      <c r="J252" s="46" t="s">
        <v>199</v>
      </c>
      <c r="K252" s="47" t="s">
        <v>207</v>
      </c>
      <c r="L252" s="14" t="s">
        <v>203</v>
      </c>
      <c r="M252" s="13" t="s">
        <v>156</v>
      </c>
      <c r="N252" s="13" t="str">
        <f t="shared" si="44"/>
        <v>FMARn.PairArray.CrvPts[0].yVal </v>
      </c>
      <c r="O252" s="70" t="s">
        <v>343</v>
      </c>
      <c r="P252" s="238" t="s">
        <v>69</v>
      </c>
      <c r="Q252" s="13" t="s">
        <v>214</v>
      </c>
      <c r="R252" s="14"/>
    </row>
    <row r="253" spans="1:18" ht="36" x14ac:dyDescent="0.2">
      <c r="A253" s="9" t="str">
        <f t="shared" si="36"/>
        <v>AI248</v>
      </c>
      <c r="B253" s="12" t="s">
        <v>737</v>
      </c>
      <c r="C253" s="47">
        <v>2</v>
      </c>
      <c r="D253" s="135" t="s">
        <v>298</v>
      </c>
      <c r="E253" s="135"/>
      <c r="F253" s="47"/>
      <c r="G253" s="47">
        <v>0</v>
      </c>
      <c r="H253" s="47" t="s">
        <v>158</v>
      </c>
      <c r="I253" s="47">
        <v>1</v>
      </c>
      <c r="J253" s="46" t="s">
        <v>199</v>
      </c>
      <c r="K253" s="47" t="s">
        <v>207</v>
      </c>
      <c r="L253" s="14" t="s">
        <v>204</v>
      </c>
      <c r="M253" s="13" t="s">
        <v>156</v>
      </c>
      <c r="N253" s="13" t="str">
        <f t="shared" si="44"/>
        <v>FMARn.PairArray.CrvPts[1].xVal</v>
      </c>
      <c r="O253" s="70" t="s">
        <v>343</v>
      </c>
      <c r="P253" s="238" t="s">
        <v>69</v>
      </c>
      <c r="Q253" s="13" t="s">
        <v>214</v>
      </c>
      <c r="R253" s="14"/>
    </row>
    <row r="254" spans="1:18" ht="36" x14ac:dyDescent="0.2">
      <c r="A254" s="9" t="str">
        <f t="shared" si="36"/>
        <v>AI249</v>
      </c>
      <c r="B254" s="12" t="s">
        <v>738</v>
      </c>
      <c r="C254" s="47">
        <v>2</v>
      </c>
      <c r="D254" s="135" t="s">
        <v>298</v>
      </c>
      <c r="E254" s="135"/>
      <c r="F254" s="47"/>
      <c r="G254" s="47">
        <v>0</v>
      </c>
      <c r="H254" s="47" t="s">
        <v>158</v>
      </c>
      <c r="I254" s="47">
        <v>1</v>
      </c>
      <c r="J254" s="46" t="s">
        <v>199</v>
      </c>
      <c r="K254" s="47" t="s">
        <v>207</v>
      </c>
      <c r="L254" s="14" t="s">
        <v>205</v>
      </c>
      <c r="M254" s="13" t="s">
        <v>156</v>
      </c>
      <c r="N254" s="13" t="str">
        <f t="shared" si="44"/>
        <v>FMARn.PairArray.CrvPts[1].yVal</v>
      </c>
      <c r="O254" s="70" t="s">
        <v>343</v>
      </c>
      <c r="P254" s="238" t="s">
        <v>69</v>
      </c>
      <c r="Q254" s="13" t="s">
        <v>214</v>
      </c>
      <c r="R254" s="14"/>
    </row>
    <row r="255" spans="1:18" s="287" customFormat="1" ht="24" customHeight="1" x14ac:dyDescent="0.25">
      <c r="A255" s="288" t="str">
        <f>"AI"&amp;(ROW(A251)-1)&amp;" - AI"&amp;ROW(A443)</f>
        <v>AI250 - AI443</v>
      </c>
      <c r="B255" s="271" t="s">
        <v>751</v>
      </c>
      <c r="C255" s="280"/>
      <c r="D255" s="281"/>
      <c r="E255" s="282"/>
      <c r="F255" s="280"/>
      <c r="G255" s="280"/>
      <c r="H255" s="280"/>
      <c r="I255" s="280"/>
      <c r="J255" s="283"/>
      <c r="K255" s="280"/>
      <c r="L255" s="279"/>
      <c r="M255" s="284"/>
      <c r="N255" s="284" t="str">
        <f t="shared" si="44"/>
        <v>.</v>
      </c>
      <c r="O255" s="285"/>
      <c r="P255" s="286" t="s">
        <v>69</v>
      </c>
      <c r="Q255" s="284"/>
      <c r="R255" s="279"/>
    </row>
    <row r="256" spans="1:18" ht="55.5" customHeight="1" x14ac:dyDescent="0.2">
      <c r="A256" s="9" t="str">
        <f xml:space="preserve"> "AI"&amp;(ROW(A445)-1 )</f>
        <v>AI444</v>
      </c>
      <c r="B256" s="12" t="s">
        <v>1288</v>
      </c>
      <c r="C256" s="47">
        <v>2</v>
      </c>
      <c r="D256" s="135" t="s">
        <v>298</v>
      </c>
      <c r="E256" s="135"/>
      <c r="F256" s="47"/>
      <c r="G256" s="47">
        <v>0</v>
      </c>
      <c r="H256" s="47" t="s">
        <v>158</v>
      </c>
      <c r="I256" s="47">
        <v>1</v>
      </c>
      <c r="J256" s="46" t="s">
        <v>199</v>
      </c>
      <c r="K256" s="47" t="s">
        <v>207</v>
      </c>
      <c r="L256" s="14" t="s">
        <v>721</v>
      </c>
      <c r="M256" s="13" t="s">
        <v>156</v>
      </c>
      <c r="N256" s="13" t="str">
        <f t="shared" si="44"/>
        <v>FMARn.PairArray.CrvPts[100].xVal</v>
      </c>
      <c r="O256" s="70" t="s">
        <v>343</v>
      </c>
      <c r="P256" s="286" t="s">
        <v>69</v>
      </c>
      <c r="Q256" s="13" t="s">
        <v>214</v>
      </c>
      <c r="R256" s="14"/>
    </row>
    <row r="257" spans="1:18" ht="36" x14ac:dyDescent="0.2">
      <c r="A257" s="9" t="str">
        <f xml:space="preserve"> "AI"&amp;(ROW(A446)-1 )</f>
        <v>AI445</v>
      </c>
      <c r="B257" s="12" t="s">
        <v>1289</v>
      </c>
      <c r="C257" s="47">
        <v>2</v>
      </c>
      <c r="D257" s="135" t="s">
        <v>298</v>
      </c>
      <c r="E257" s="135"/>
      <c r="F257" s="47"/>
      <c r="G257" s="47">
        <v>0</v>
      </c>
      <c r="H257" s="47" t="s">
        <v>158</v>
      </c>
      <c r="I257" s="47">
        <v>1</v>
      </c>
      <c r="J257" s="46" t="s">
        <v>199</v>
      </c>
      <c r="K257" s="47" t="s">
        <v>207</v>
      </c>
      <c r="L257" s="14" t="s">
        <v>720</v>
      </c>
      <c r="M257" s="13" t="s">
        <v>156</v>
      </c>
      <c r="N257" s="13" t="str">
        <f t="shared" si="44"/>
        <v>FMARn.PairArray.CrvPts[100].yVal</v>
      </c>
      <c r="O257" s="70" t="s">
        <v>343</v>
      </c>
      <c r="P257" s="286" t="s">
        <v>69</v>
      </c>
      <c r="Q257" s="13" t="s">
        <v>214</v>
      </c>
      <c r="R257" s="14"/>
    </row>
    <row r="258" spans="1:18" s="234" customFormat="1" ht="15" customHeight="1" x14ac:dyDescent="0.2">
      <c r="A258" s="306" t="s">
        <v>1485</v>
      </c>
      <c r="B258" s="307"/>
      <c r="C258" s="307"/>
      <c r="D258" s="307"/>
      <c r="E258" s="307"/>
      <c r="F258" s="307"/>
      <c r="G258" s="307"/>
      <c r="H258" s="307"/>
      <c r="I258" s="307"/>
      <c r="J258" s="307"/>
      <c r="K258" s="307"/>
      <c r="L258" s="307"/>
      <c r="M258" s="307"/>
      <c r="N258" s="307"/>
      <c r="O258" s="307"/>
      <c r="P258" s="308"/>
      <c r="Q258" s="202"/>
      <c r="R258" s="203"/>
    </row>
    <row r="259" spans="1:18" ht="42" customHeight="1" x14ac:dyDescent="0.2">
      <c r="A259" s="30" t="s">
        <v>1905</v>
      </c>
      <c r="B259" s="34" t="s">
        <v>1733</v>
      </c>
      <c r="C259" s="50">
        <v>2</v>
      </c>
      <c r="D259" s="142">
        <v>0</v>
      </c>
      <c r="E259" s="142">
        <v>2147483647</v>
      </c>
      <c r="F259" s="50">
        <v>1</v>
      </c>
      <c r="G259" s="50">
        <v>0</v>
      </c>
      <c r="H259" s="50" t="s">
        <v>68</v>
      </c>
      <c r="I259" s="50" t="s">
        <v>283</v>
      </c>
      <c r="J259" s="81" t="s">
        <v>282</v>
      </c>
      <c r="K259" s="81">
        <v>1</v>
      </c>
      <c r="L259" s="143" t="s">
        <v>284</v>
      </c>
      <c r="M259" s="52" t="s">
        <v>1204</v>
      </c>
      <c r="N259" s="53" t="str">
        <f>J259&amp;K259 &amp;"."&amp;L259</f>
        <v>FSCC1.CtlSchdSt</v>
      </c>
      <c r="O259" s="144" t="s">
        <v>340</v>
      </c>
      <c r="P259" s="50" t="s">
        <v>69</v>
      </c>
      <c r="Q259" s="144" t="s">
        <v>214</v>
      </c>
      <c r="R259" s="144"/>
    </row>
    <row r="260" spans="1:18" ht="24.6" customHeight="1" x14ac:dyDescent="0.2">
      <c r="A260" s="204" t="str">
        <f t="shared" ref="A260:A272" si="46">" S+"&amp; (ROW(A1) )</f>
        <v xml:space="preserve"> S+1</v>
      </c>
      <c r="B260" s="205" t="s">
        <v>544</v>
      </c>
      <c r="C260" s="206">
        <v>3</v>
      </c>
      <c r="D260" s="50">
        <v>0</v>
      </c>
      <c r="E260" s="206">
        <v>2147483647</v>
      </c>
      <c r="F260" s="206">
        <v>1</v>
      </c>
      <c r="G260" s="206">
        <v>0</v>
      </c>
      <c r="H260" s="206" t="s">
        <v>536</v>
      </c>
      <c r="I260" s="206">
        <v>1</v>
      </c>
      <c r="J260" s="81"/>
      <c r="K260" s="81"/>
      <c r="L260" s="52"/>
      <c r="M260" s="52"/>
      <c r="N260" s="53" t="str">
        <f t="shared" ref="N260:N281" si="47">J260&amp;K260 &amp;"."&amp;L260</f>
        <v>.</v>
      </c>
      <c r="O260" s="144"/>
      <c r="P260" s="50" t="s">
        <v>69</v>
      </c>
      <c r="Q260" s="144"/>
      <c r="R260" s="144" t="s">
        <v>888</v>
      </c>
    </row>
    <row r="261" spans="1:18" ht="24.6" customHeight="1" x14ac:dyDescent="0.2">
      <c r="A261" s="204" t="str">
        <f t="shared" si="46"/>
        <v xml:space="preserve"> S+2</v>
      </c>
      <c r="B261" s="205" t="s">
        <v>546</v>
      </c>
      <c r="C261" s="206">
        <v>3</v>
      </c>
      <c r="D261" s="50">
        <v>1</v>
      </c>
      <c r="E261" s="206">
        <v>2147483647</v>
      </c>
      <c r="F261" s="206">
        <v>1</v>
      </c>
      <c r="G261" s="206">
        <v>0</v>
      </c>
      <c r="H261" s="206" t="s">
        <v>536</v>
      </c>
      <c r="I261" s="206">
        <v>1</v>
      </c>
      <c r="J261" s="81"/>
      <c r="K261" s="81"/>
      <c r="L261" s="52"/>
      <c r="M261" s="52"/>
      <c r="N261" s="53" t="str">
        <f t="shared" si="47"/>
        <v>.</v>
      </c>
      <c r="O261" s="144"/>
      <c r="P261" s="50" t="s">
        <v>69</v>
      </c>
      <c r="Q261" s="144"/>
      <c r="R261" s="144" t="s">
        <v>888</v>
      </c>
    </row>
    <row r="262" spans="1:18" ht="192" x14ac:dyDescent="0.2">
      <c r="A262" s="204" t="str">
        <f t="shared" si="46"/>
        <v xml:space="preserve"> S+3</v>
      </c>
      <c r="B262" s="51" t="s">
        <v>886</v>
      </c>
      <c r="C262" s="206">
        <v>3</v>
      </c>
      <c r="D262" s="50">
        <v>0</v>
      </c>
      <c r="E262" s="206">
        <v>2147483647</v>
      </c>
      <c r="F262" s="206">
        <v>1</v>
      </c>
      <c r="G262" s="206">
        <v>0</v>
      </c>
      <c r="H262" s="206" t="s">
        <v>536</v>
      </c>
      <c r="I262" s="206">
        <v>1</v>
      </c>
      <c r="J262" s="81"/>
      <c r="K262" s="81"/>
      <c r="L262" s="52"/>
      <c r="M262" s="52"/>
      <c r="N262" s="53" t="str">
        <f t="shared" si="47"/>
        <v>.</v>
      </c>
      <c r="O262" s="144"/>
      <c r="P262" s="50" t="s">
        <v>69</v>
      </c>
      <c r="Q262" s="144"/>
      <c r="R262" s="144" t="s">
        <v>888</v>
      </c>
    </row>
    <row r="263" spans="1:18" ht="36" customHeight="1" x14ac:dyDescent="0.2">
      <c r="A263" s="204" t="str">
        <f t="shared" si="46"/>
        <v xml:space="preserve"> S+4</v>
      </c>
      <c r="B263" s="51" t="s">
        <v>1731</v>
      </c>
      <c r="C263" s="206">
        <v>3</v>
      </c>
      <c r="D263" s="50">
        <v>0</v>
      </c>
      <c r="E263" s="206">
        <v>2147483647</v>
      </c>
      <c r="F263" s="206">
        <v>1</v>
      </c>
      <c r="G263" s="206">
        <v>0</v>
      </c>
      <c r="H263" s="206" t="s">
        <v>553</v>
      </c>
      <c r="I263" s="206">
        <v>1</v>
      </c>
      <c r="J263" s="81"/>
      <c r="K263" s="81"/>
      <c r="L263" s="52"/>
      <c r="M263" s="52"/>
      <c r="N263" s="53" t="str">
        <f t="shared" si="47"/>
        <v>.</v>
      </c>
      <c r="O263" s="144"/>
      <c r="P263" s="50" t="s">
        <v>69</v>
      </c>
      <c r="Q263" s="144"/>
      <c r="R263" s="144" t="s">
        <v>888</v>
      </c>
    </row>
    <row r="264" spans="1:18" ht="36" customHeight="1" x14ac:dyDescent="0.2">
      <c r="A264" s="204" t="str">
        <f t="shared" si="46"/>
        <v xml:space="preserve"> S+5</v>
      </c>
      <c r="B264" s="51" t="s">
        <v>1732</v>
      </c>
      <c r="C264" s="206">
        <v>3</v>
      </c>
      <c r="D264" s="50">
        <v>0</v>
      </c>
      <c r="E264" s="206">
        <v>2147483647</v>
      </c>
      <c r="F264" s="206">
        <v>1</v>
      </c>
      <c r="G264" s="206">
        <v>0</v>
      </c>
      <c r="H264" s="206" t="s">
        <v>553</v>
      </c>
      <c r="I264" s="206">
        <v>1</v>
      </c>
      <c r="J264" s="81"/>
      <c r="K264" s="81"/>
      <c r="L264" s="52"/>
      <c r="M264" s="52"/>
      <c r="N264" s="53" t="str">
        <f t="shared" ref="N264" si="48">J264&amp;K264 &amp;"."&amp;L264</f>
        <v>.</v>
      </c>
      <c r="O264" s="144"/>
      <c r="P264" s="50" t="s">
        <v>69</v>
      </c>
      <c r="Q264" s="144"/>
      <c r="R264" s="144" t="s">
        <v>888</v>
      </c>
    </row>
    <row r="265" spans="1:18" ht="24.6" customHeight="1" x14ac:dyDescent="0.2">
      <c r="A265" s="204" t="str">
        <f t="shared" si="46"/>
        <v xml:space="preserve"> S+6</v>
      </c>
      <c r="B265" s="205" t="s">
        <v>547</v>
      </c>
      <c r="C265" s="206">
        <v>3</v>
      </c>
      <c r="D265" s="50">
        <v>0</v>
      </c>
      <c r="E265" s="206">
        <v>2147483647</v>
      </c>
      <c r="F265" s="206">
        <v>1</v>
      </c>
      <c r="G265" s="206">
        <v>0</v>
      </c>
      <c r="H265" s="206" t="s">
        <v>158</v>
      </c>
      <c r="I265" s="206">
        <v>1</v>
      </c>
      <c r="J265" s="81"/>
      <c r="K265" s="81"/>
      <c r="L265" s="52"/>
      <c r="M265" s="52"/>
      <c r="N265" s="53" t="str">
        <f t="shared" si="47"/>
        <v>.</v>
      </c>
      <c r="O265" s="144"/>
      <c r="P265" s="50" t="s">
        <v>69</v>
      </c>
      <c r="Q265" s="144"/>
      <c r="R265" s="144" t="s">
        <v>888</v>
      </c>
    </row>
    <row r="266" spans="1:18" ht="24.6" customHeight="1" x14ac:dyDescent="0.2">
      <c r="A266" s="204" t="str">
        <f t="shared" si="46"/>
        <v xml:space="preserve"> S+7</v>
      </c>
      <c r="B266" s="205" t="s">
        <v>548</v>
      </c>
      <c r="C266" s="206">
        <v>3</v>
      </c>
      <c r="D266" s="50">
        <v>0</v>
      </c>
      <c r="E266" s="206">
        <v>8</v>
      </c>
      <c r="F266" s="206">
        <v>1</v>
      </c>
      <c r="G266" s="206">
        <v>0</v>
      </c>
      <c r="H266" s="206" t="s">
        <v>536</v>
      </c>
      <c r="I266" s="206">
        <v>1</v>
      </c>
      <c r="J266" s="81"/>
      <c r="K266" s="81"/>
      <c r="L266" s="52"/>
      <c r="M266" s="52"/>
      <c r="N266" s="53" t="str">
        <f t="shared" si="47"/>
        <v>.</v>
      </c>
      <c r="O266" s="144"/>
      <c r="P266" s="50" t="s">
        <v>69</v>
      </c>
      <c r="Q266" s="144"/>
      <c r="R266" s="144" t="s">
        <v>888</v>
      </c>
    </row>
    <row r="267" spans="1:18" ht="24.6" customHeight="1" x14ac:dyDescent="0.2">
      <c r="A267" s="204" t="str">
        <f t="shared" si="46"/>
        <v xml:space="preserve"> S+8</v>
      </c>
      <c r="B267" s="205" t="s">
        <v>549</v>
      </c>
      <c r="C267" s="206">
        <v>3</v>
      </c>
      <c r="D267" s="50">
        <v>0</v>
      </c>
      <c r="E267" s="206">
        <v>4</v>
      </c>
      <c r="F267" s="206">
        <v>1</v>
      </c>
      <c r="G267" s="206">
        <v>0</v>
      </c>
      <c r="H267" s="206" t="s">
        <v>536</v>
      </c>
      <c r="I267" s="206">
        <v>1</v>
      </c>
      <c r="J267" s="81"/>
      <c r="K267" s="81"/>
      <c r="L267" s="52"/>
      <c r="M267" s="52"/>
      <c r="N267" s="53" t="str">
        <f t="shared" si="47"/>
        <v>.</v>
      </c>
      <c r="O267" s="144"/>
      <c r="P267" s="50" t="s">
        <v>69</v>
      </c>
      <c r="Q267" s="144"/>
      <c r="R267" s="144" t="s">
        <v>888</v>
      </c>
    </row>
    <row r="268" spans="1:18" ht="84" customHeight="1" x14ac:dyDescent="0.2">
      <c r="A268" s="204" t="str">
        <f t="shared" si="46"/>
        <v xml:space="preserve"> S+9</v>
      </c>
      <c r="B268" s="53" t="s">
        <v>838</v>
      </c>
      <c r="C268" s="50">
        <v>2</v>
      </c>
      <c r="D268" s="142">
        <v>0</v>
      </c>
      <c r="E268" s="142">
        <v>4</v>
      </c>
      <c r="F268" s="50">
        <v>1</v>
      </c>
      <c r="G268" s="50">
        <v>0</v>
      </c>
      <c r="H268" s="50" t="s">
        <v>68</v>
      </c>
      <c r="I268" s="145" t="s">
        <v>283</v>
      </c>
      <c r="J268" s="81" t="s">
        <v>286</v>
      </c>
      <c r="K268" s="81">
        <v>1</v>
      </c>
      <c r="L268" s="52" t="s">
        <v>295</v>
      </c>
      <c r="M268" s="52" t="s">
        <v>91</v>
      </c>
      <c r="N268" s="53" t="str">
        <f t="shared" si="47"/>
        <v>FSCH1.SchSt</v>
      </c>
      <c r="O268" s="144" t="s">
        <v>340</v>
      </c>
      <c r="P268" s="50" t="s">
        <v>69</v>
      </c>
      <c r="Q268" s="144" t="s">
        <v>214</v>
      </c>
      <c r="R268" s="144" t="s">
        <v>889</v>
      </c>
    </row>
    <row r="269" spans="1:18" ht="30" customHeight="1" x14ac:dyDescent="0.2">
      <c r="A269" s="204" t="str">
        <f t="shared" si="46"/>
        <v xml:space="preserve"> S+10</v>
      </c>
      <c r="B269" s="205" t="s">
        <v>550</v>
      </c>
      <c r="C269" s="206">
        <v>3</v>
      </c>
      <c r="D269" s="50">
        <v>0</v>
      </c>
      <c r="E269" s="206">
        <v>2147483647</v>
      </c>
      <c r="F269" s="206">
        <v>1</v>
      </c>
      <c r="G269" s="206">
        <v>0</v>
      </c>
      <c r="H269" s="206" t="s">
        <v>536</v>
      </c>
      <c r="I269" s="206">
        <v>1</v>
      </c>
      <c r="J269" s="81"/>
      <c r="K269" s="81"/>
      <c r="L269" s="52"/>
      <c r="M269" s="52"/>
      <c r="N269" s="53" t="str">
        <f t="shared" si="47"/>
        <v>.</v>
      </c>
      <c r="O269" s="144"/>
      <c r="P269" s="50" t="s">
        <v>69</v>
      </c>
      <c r="Q269" s="144"/>
      <c r="R269" s="144" t="s">
        <v>888</v>
      </c>
    </row>
    <row r="270" spans="1:18" ht="87" customHeight="1" x14ac:dyDescent="0.2">
      <c r="A270" s="204" t="str">
        <f t="shared" si="46"/>
        <v xml:space="preserve"> S+11</v>
      </c>
      <c r="B270" s="53" t="s">
        <v>837</v>
      </c>
      <c r="C270" s="50">
        <v>2</v>
      </c>
      <c r="D270" s="142">
        <v>0</v>
      </c>
      <c r="E270" s="142">
        <v>4</v>
      </c>
      <c r="F270" s="50">
        <v>1</v>
      </c>
      <c r="G270" s="50">
        <v>0</v>
      </c>
      <c r="H270" s="50" t="s">
        <v>68</v>
      </c>
      <c r="I270" s="145" t="s">
        <v>283</v>
      </c>
      <c r="J270" s="81" t="s">
        <v>286</v>
      </c>
      <c r="K270" s="81">
        <v>1</v>
      </c>
      <c r="L270" s="52" t="s">
        <v>295</v>
      </c>
      <c r="M270" s="52" t="s">
        <v>91</v>
      </c>
      <c r="N270" s="53" t="str">
        <f t="shared" si="47"/>
        <v>FSCH1.SchSt</v>
      </c>
      <c r="O270" s="144" t="s">
        <v>340</v>
      </c>
      <c r="P270" s="50" t="s">
        <v>69</v>
      </c>
      <c r="Q270" s="144" t="s">
        <v>214</v>
      </c>
      <c r="R270" s="144" t="s">
        <v>889</v>
      </c>
    </row>
    <row r="271" spans="1:18" ht="30" customHeight="1" x14ac:dyDescent="0.2">
      <c r="A271" s="204" t="str">
        <f t="shared" si="46"/>
        <v xml:space="preserve"> S+12</v>
      </c>
      <c r="B271" s="40" t="s">
        <v>542</v>
      </c>
      <c r="C271" s="50">
        <v>2</v>
      </c>
      <c r="D271" s="142">
        <v>1</v>
      </c>
      <c r="E271" s="142" t="s">
        <v>543</v>
      </c>
      <c r="F271" s="50">
        <v>1</v>
      </c>
      <c r="G271" s="50">
        <v>0</v>
      </c>
      <c r="H271" s="50" t="s">
        <v>68</v>
      </c>
      <c r="I271" s="145"/>
      <c r="J271" s="81"/>
      <c r="K271" s="81"/>
      <c r="L271" s="52"/>
      <c r="M271" s="52"/>
      <c r="N271" s="53" t="str">
        <f t="shared" si="47"/>
        <v>.</v>
      </c>
      <c r="O271" s="144"/>
      <c r="P271" s="50" t="s">
        <v>69</v>
      </c>
      <c r="Q271" s="144" t="s">
        <v>214</v>
      </c>
      <c r="R271" s="144"/>
    </row>
    <row r="272" spans="1:18" ht="44.1" customHeight="1" x14ac:dyDescent="0.2">
      <c r="A272" s="204" t="str">
        <f t="shared" si="46"/>
        <v xml:space="preserve"> S+13</v>
      </c>
      <c r="B272" s="53" t="s">
        <v>1282</v>
      </c>
      <c r="C272" s="50">
        <v>2</v>
      </c>
      <c r="D272" s="142">
        <v>0</v>
      </c>
      <c r="E272" s="142">
        <v>10</v>
      </c>
      <c r="F272" s="50">
        <v>1</v>
      </c>
      <c r="G272" s="50">
        <v>0</v>
      </c>
      <c r="H272" s="50" t="s">
        <v>68</v>
      </c>
      <c r="I272" s="145" t="s">
        <v>283</v>
      </c>
      <c r="J272" s="81" t="s">
        <v>286</v>
      </c>
      <c r="K272" s="81">
        <v>1</v>
      </c>
      <c r="L272" s="52" t="s">
        <v>294</v>
      </c>
      <c r="M272" s="52" t="s">
        <v>95</v>
      </c>
      <c r="N272" s="53" t="str">
        <f t="shared" si="47"/>
        <v>FSCH1.ActSchEntr</v>
      </c>
      <c r="O272" s="144" t="s">
        <v>342</v>
      </c>
      <c r="P272" s="50" t="s">
        <v>69</v>
      </c>
      <c r="Q272" s="144" t="s">
        <v>214</v>
      </c>
      <c r="R272" s="144"/>
    </row>
    <row r="273" spans="1:18" ht="42" customHeight="1" x14ac:dyDescent="0.2">
      <c r="A273" s="261" t="s">
        <v>391</v>
      </c>
      <c r="B273" s="260" t="s">
        <v>1544</v>
      </c>
      <c r="C273" s="50">
        <v>2</v>
      </c>
      <c r="D273" s="142">
        <v>0</v>
      </c>
      <c r="E273" s="142">
        <v>4</v>
      </c>
      <c r="F273" s="50">
        <v>1</v>
      </c>
      <c r="G273" s="50">
        <v>0</v>
      </c>
      <c r="H273" s="50" t="s">
        <v>68</v>
      </c>
      <c r="I273" s="145" t="s">
        <v>283</v>
      </c>
      <c r="J273" s="81"/>
      <c r="K273" s="81"/>
      <c r="L273" s="52"/>
      <c r="M273" s="52"/>
      <c r="N273" s="53"/>
      <c r="O273" s="144"/>
      <c r="P273" s="50"/>
      <c r="Q273" s="144" t="s">
        <v>214</v>
      </c>
      <c r="R273" s="144"/>
    </row>
    <row r="274" spans="1:18" ht="24.6" customHeight="1" x14ac:dyDescent="0.2">
      <c r="A274" s="204" t="str">
        <f>"S+(3(s-1) + 13)"</f>
        <v>S+(3(s-1) + 13)</v>
      </c>
      <c r="B274" s="53" t="s">
        <v>1072</v>
      </c>
      <c r="C274" s="50">
        <v>2</v>
      </c>
      <c r="D274" s="142">
        <v>0</v>
      </c>
      <c r="E274" s="142">
        <v>4</v>
      </c>
      <c r="F274" s="50">
        <v>1</v>
      </c>
      <c r="G274" s="50">
        <v>0</v>
      </c>
      <c r="H274" s="50" t="s">
        <v>68</v>
      </c>
      <c r="I274" s="145" t="s">
        <v>283</v>
      </c>
      <c r="J274" s="81" t="s">
        <v>286</v>
      </c>
      <c r="K274" s="81">
        <v>1</v>
      </c>
      <c r="L274" s="52" t="s">
        <v>295</v>
      </c>
      <c r="M274" s="52" t="s">
        <v>91</v>
      </c>
      <c r="N274" s="53" t="str">
        <f t="shared" si="47"/>
        <v>FSCH1.SchSt</v>
      </c>
      <c r="O274" s="144" t="s">
        <v>340</v>
      </c>
      <c r="P274" s="50" t="s">
        <v>69</v>
      </c>
      <c r="Q274" s="144" t="s">
        <v>214</v>
      </c>
      <c r="R274" s="144"/>
    </row>
    <row r="275" spans="1:18" ht="24.6" customHeight="1" x14ac:dyDescent="0.2">
      <c r="A275" s="204" t="str">
        <f>"S+(3(s-1) + 14)"</f>
        <v>S+(3(s-1) + 14)</v>
      </c>
      <c r="B275" s="40" t="s">
        <v>1073</v>
      </c>
      <c r="C275" s="50">
        <v>2</v>
      </c>
      <c r="D275" s="142">
        <v>1</v>
      </c>
      <c r="E275" s="142" t="s">
        <v>543</v>
      </c>
      <c r="F275" s="50">
        <v>1</v>
      </c>
      <c r="G275" s="50">
        <v>0</v>
      </c>
      <c r="H275" s="50" t="s">
        <v>68</v>
      </c>
      <c r="I275" s="145"/>
      <c r="J275" s="81"/>
      <c r="K275" s="81"/>
      <c r="L275" s="52"/>
      <c r="M275" s="52"/>
      <c r="N275" s="53" t="str">
        <f t="shared" si="47"/>
        <v>.</v>
      </c>
      <c r="O275" s="144"/>
      <c r="P275" s="50" t="s">
        <v>69</v>
      </c>
      <c r="Q275" s="144" t="s">
        <v>214</v>
      </c>
      <c r="R275" s="144"/>
    </row>
    <row r="276" spans="1:18" ht="24.6" customHeight="1" x14ac:dyDescent="0.2">
      <c r="A276" s="204" t="str">
        <f>"S+(3(s-1) + 15)"</f>
        <v>S+(3(s-1) + 15)</v>
      </c>
      <c r="B276" s="53" t="s">
        <v>1283</v>
      </c>
      <c r="C276" s="50">
        <v>2</v>
      </c>
      <c r="D276" s="142">
        <v>0</v>
      </c>
      <c r="E276" s="142">
        <v>10</v>
      </c>
      <c r="F276" s="50">
        <v>1</v>
      </c>
      <c r="G276" s="50">
        <v>0</v>
      </c>
      <c r="H276" s="50" t="s">
        <v>68</v>
      </c>
      <c r="I276" s="145" t="s">
        <v>283</v>
      </c>
      <c r="J276" s="81" t="s">
        <v>286</v>
      </c>
      <c r="K276" s="81">
        <v>1</v>
      </c>
      <c r="L276" s="52" t="s">
        <v>294</v>
      </c>
      <c r="M276" s="52" t="s">
        <v>95</v>
      </c>
      <c r="N276" s="53" t="str">
        <f t="shared" ref="N276" si="49">J276&amp;K276 &amp;"."&amp;L276</f>
        <v>FSCH1.ActSchEntr</v>
      </c>
      <c r="O276" s="144" t="s">
        <v>342</v>
      </c>
      <c r="P276" s="50" t="s">
        <v>69</v>
      </c>
      <c r="Q276" s="144" t="s">
        <v>214</v>
      </c>
      <c r="R276" s="144"/>
    </row>
    <row r="277" spans="1:18" ht="24.6" customHeight="1" x14ac:dyDescent="0.2">
      <c r="A277" s="204" t="str">
        <f>"S+(3(s-1) + 16)"</f>
        <v>S+(3(s-1) + 16)</v>
      </c>
      <c r="B277" s="34" t="s">
        <v>836</v>
      </c>
      <c r="C277" s="50">
        <v>2</v>
      </c>
      <c r="D277" s="142">
        <v>0</v>
      </c>
      <c r="E277" s="142">
        <v>2147483647</v>
      </c>
      <c r="F277" s="50">
        <v>1</v>
      </c>
      <c r="G277" s="50">
        <v>0</v>
      </c>
      <c r="H277" s="50" t="s">
        <v>718</v>
      </c>
      <c r="I277" s="50">
        <v>1</v>
      </c>
      <c r="J277" s="81" t="s">
        <v>286</v>
      </c>
      <c r="K277" s="81" t="s">
        <v>207</v>
      </c>
      <c r="L277" s="52" t="s">
        <v>292</v>
      </c>
      <c r="M277" s="52"/>
      <c r="N277" s="53" t="str">
        <f t="shared" si="47"/>
        <v>FSCHn.SchdVal.val[ 1 ]</v>
      </c>
      <c r="O277" s="144"/>
      <c r="P277" s="50" t="s">
        <v>69</v>
      </c>
      <c r="Q277" s="144"/>
      <c r="R277" s="144"/>
    </row>
    <row r="278" spans="1:18" ht="24.6" customHeight="1" x14ac:dyDescent="0.2">
      <c r="A278" s="204" t="str">
        <f>"S+(3(s-1) + 17)"</f>
        <v>S+(3(s-1) + 17)</v>
      </c>
      <c r="B278" s="34" t="s">
        <v>890</v>
      </c>
      <c r="C278" s="50"/>
      <c r="D278" s="142">
        <v>-2147483648</v>
      </c>
      <c r="E278" s="142">
        <v>2147483647</v>
      </c>
      <c r="F278" s="50">
        <v>1</v>
      </c>
      <c r="G278" s="50">
        <v>0</v>
      </c>
      <c r="H278" s="50" t="s">
        <v>96</v>
      </c>
      <c r="I278" s="50">
        <v>1</v>
      </c>
      <c r="J278" s="81"/>
      <c r="K278" s="81"/>
      <c r="L278" s="52"/>
      <c r="M278" s="52"/>
      <c r="N278" s="53" t="str">
        <f t="shared" si="47"/>
        <v>.</v>
      </c>
      <c r="O278" s="144"/>
      <c r="P278" s="50" t="s">
        <v>69</v>
      </c>
      <c r="Q278" s="144"/>
      <c r="R278" s="144"/>
    </row>
    <row r="279" spans="1:18" ht="24.6" customHeight="1" x14ac:dyDescent="0.2">
      <c r="A279" s="207"/>
      <c r="B279" s="34" t="s">
        <v>843</v>
      </c>
      <c r="C279" s="50"/>
      <c r="D279" s="142"/>
      <c r="E279" s="142"/>
      <c r="F279" s="50"/>
      <c r="G279" s="50"/>
      <c r="H279" s="50"/>
      <c r="I279" s="50"/>
      <c r="J279" s="81"/>
      <c r="K279" s="81"/>
      <c r="L279" s="52"/>
      <c r="M279" s="52"/>
      <c r="N279" s="53" t="str">
        <f t="shared" si="47"/>
        <v>.</v>
      </c>
      <c r="O279" s="144"/>
      <c r="P279" s="50" t="s">
        <v>69</v>
      </c>
      <c r="Q279" s="144"/>
      <c r="R279" s="144"/>
    </row>
    <row r="280" spans="1:18" ht="24.6" customHeight="1" x14ac:dyDescent="0.2">
      <c r="A280" s="204" t="str">
        <f>"S+3(s-1) + 115"</f>
        <v>S+3(s-1) + 115</v>
      </c>
      <c r="B280" s="34" t="s">
        <v>892</v>
      </c>
      <c r="C280" s="50"/>
      <c r="D280" s="142">
        <v>-2147483648</v>
      </c>
      <c r="E280" s="142">
        <v>2147483647</v>
      </c>
      <c r="F280" s="50">
        <v>1</v>
      </c>
      <c r="G280" s="50">
        <v>0</v>
      </c>
      <c r="H280" s="50" t="s">
        <v>96</v>
      </c>
      <c r="I280" s="50">
        <v>1</v>
      </c>
      <c r="J280" s="81"/>
      <c r="K280" s="81"/>
      <c r="L280" s="52"/>
      <c r="M280" s="52"/>
      <c r="N280" s="53" t="str">
        <f t="shared" si="47"/>
        <v>.</v>
      </c>
      <c r="O280" s="144"/>
      <c r="P280" s="50" t="s">
        <v>69</v>
      </c>
      <c r="Q280" s="144"/>
      <c r="R280" s="144"/>
    </row>
    <row r="281" spans="1:18" ht="24.6" customHeight="1" x14ac:dyDescent="0.2">
      <c r="A281" s="204" t="str">
        <f>"S+3(s-1) + 116"</f>
        <v>S+3(s-1) + 116</v>
      </c>
      <c r="B281" s="34" t="s">
        <v>552</v>
      </c>
      <c r="C281" s="50">
        <v>2</v>
      </c>
      <c r="D281" s="142">
        <v>0</v>
      </c>
      <c r="E281" s="142">
        <v>2147483647</v>
      </c>
      <c r="F281" s="50">
        <v>1</v>
      </c>
      <c r="G281" s="50">
        <v>0</v>
      </c>
      <c r="H281" s="50" t="s">
        <v>718</v>
      </c>
      <c r="I281" s="50">
        <v>1</v>
      </c>
      <c r="J281" s="81" t="s">
        <v>286</v>
      </c>
      <c r="K281" s="81" t="s">
        <v>207</v>
      </c>
      <c r="L281" s="52" t="s">
        <v>292</v>
      </c>
      <c r="M281" s="52"/>
      <c r="N281" s="53" t="str">
        <f t="shared" si="47"/>
        <v>FSCHn.SchdVal.val[ 1 ]</v>
      </c>
      <c r="O281" s="144"/>
      <c r="P281" s="50" t="s">
        <v>69</v>
      </c>
      <c r="Q281" s="144"/>
      <c r="R281" s="144"/>
    </row>
    <row r="282" spans="1:18" ht="15" customHeight="1" x14ac:dyDescent="0.2">
      <c r="A282" s="330" t="s">
        <v>1486</v>
      </c>
      <c r="B282" s="331"/>
      <c r="C282" s="331"/>
      <c r="D282" s="331"/>
      <c r="E282" s="331"/>
      <c r="F282" s="331"/>
      <c r="G282" s="331"/>
      <c r="H282" s="331"/>
      <c r="I282" s="331"/>
      <c r="J282" s="331"/>
      <c r="K282" s="331"/>
      <c r="L282" s="331"/>
      <c r="M282" s="331"/>
      <c r="N282" s="331"/>
      <c r="O282" s="331"/>
      <c r="P282" s="332"/>
      <c r="Q282" s="64"/>
      <c r="R282" s="64"/>
    </row>
    <row r="283" spans="1:18" ht="96" x14ac:dyDescent="0.2">
      <c r="A283" s="209" t="s">
        <v>454</v>
      </c>
      <c r="B283" s="42" t="s">
        <v>1593</v>
      </c>
      <c r="C283" s="54">
        <v>3</v>
      </c>
      <c r="D283" s="146">
        <v>1</v>
      </c>
      <c r="E283" s="146">
        <v>5</v>
      </c>
      <c r="F283" s="54">
        <v>1</v>
      </c>
      <c r="G283" s="54">
        <v>0</v>
      </c>
      <c r="H283" s="54" t="s">
        <v>88</v>
      </c>
      <c r="I283" s="54">
        <v>1</v>
      </c>
      <c r="J283" s="147" t="s">
        <v>89</v>
      </c>
      <c r="K283" s="147"/>
      <c r="L283" s="148" t="s">
        <v>90</v>
      </c>
      <c r="M283" s="148" t="s">
        <v>91</v>
      </c>
      <c r="N283" s="42" t="str">
        <f t="shared" ref="N283:N309" si="50">J283&amp;K283 &amp;"."&amp;L283</f>
        <v>DOPR.ECPType</v>
      </c>
      <c r="O283" s="85"/>
      <c r="P283" s="55" t="s">
        <v>69</v>
      </c>
      <c r="Q283" s="85"/>
      <c r="R283" s="85"/>
    </row>
    <row r="284" spans="1:18" ht="24.6" customHeight="1" x14ac:dyDescent="0.2">
      <c r="A284" s="209" t="str">
        <f t="shared" ref="A284:A300" si="51">"HM+" &amp; (ROW(A1))</f>
        <v>HM+1</v>
      </c>
      <c r="B284" s="41" t="s">
        <v>1545</v>
      </c>
      <c r="C284" s="54">
        <v>3</v>
      </c>
      <c r="D284" s="146">
        <v>0</v>
      </c>
      <c r="E284" s="146">
        <v>70000</v>
      </c>
      <c r="F284" s="54">
        <v>1E-3</v>
      </c>
      <c r="G284" s="54">
        <v>0</v>
      </c>
      <c r="H284" s="54" t="s">
        <v>103</v>
      </c>
      <c r="I284" s="54">
        <v>1E-3</v>
      </c>
      <c r="J284" s="147" t="s">
        <v>34</v>
      </c>
      <c r="K284" s="147"/>
      <c r="L284" s="148" t="s">
        <v>104</v>
      </c>
      <c r="M284" s="148" t="s">
        <v>36</v>
      </c>
      <c r="N284" s="42" t="str">
        <f t="shared" si="50"/>
        <v xml:space="preserve">MMXU.Hz </v>
      </c>
      <c r="O284" s="85"/>
      <c r="P284" s="55" t="s">
        <v>69</v>
      </c>
      <c r="Q284" s="85"/>
      <c r="R284" s="85"/>
    </row>
    <row r="285" spans="1:18" ht="24.6" customHeight="1" x14ac:dyDescent="0.2">
      <c r="A285" s="209" t="str">
        <f t="shared" si="51"/>
        <v>HM+2</v>
      </c>
      <c r="B285" s="41" t="s">
        <v>1546</v>
      </c>
      <c r="C285" s="54">
        <v>3</v>
      </c>
      <c r="D285" s="146">
        <v>-2147483648</v>
      </c>
      <c r="E285" s="146">
        <v>2147483647</v>
      </c>
      <c r="F285" s="54">
        <v>1</v>
      </c>
      <c r="G285" s="54">
        <v>0</v>
      </c>
      <c r="H285" s="54" t="s">
        <v>99</v>
      </c>
      <c r="I285" s="149" t="s">
        <v>223</v>
      </c>
      <c r="J285" s="147" t="s">
        <v>34</v>
      </c>
      <c r="K285" s="147"/>
      <c r="L285" s="148" t="s">
        <v>100</v>
      </c>
      <c r="M285" s="148" t="s">
        <v>36</v>
      </c>
      <c r="N285" s="42" t="str">
        <f t="shared" si="50"/>
        <v xml:space="preserve">MMXU.TotW </v>
      </c>
      <c r="O285" s="85"/>
      <c r="P285" s="55" t="s">
        <v>69</v>
      </c>
      <c r="Q285" s="85"/>
      <c r="R285" s="85"/>
    </row>
    <row r="286" spans="1:18" ht="24.6" customHeight="1" x14ac:dyDescent="0.2">
      <c r="A286" s="209" t="str">
        <f t="shared" si="51"/>
        <v>HM+3</v>
      </c>
      <c r="B286" s="41" t="s">
        <v>1547</v>
      </c>
      <c r="C286" s="54">
        <v>3</v>
      </c>
      <c r="D286" s="146">
        <v>-2147483648</v>
      </c>
      <c r="E286" s="146">
        <v>2147483647</v>
      </c>
      <c r="F286" s="54">
        <v>1</v>
      </c>
      <c r="G286" s="54">
        <v>0</v>
      </c>
      <c r="H286" s="54" t="s">
        <v>101</v>
      </c>
      <c r="I286" s="149" t="s">
        <v>223</v>
      </c>
      <c r="J286" s="147" t="s">
        <v>34</v>
      </c>
      <c r="K286" s="147"/>
      <c r="L286" s="148" t="s">
        <v>102</v>
      </c>
      <c r="M286" s="148" t="s">
        <v>36</v>
      </c>
      <c r="N286" s="42" t="str">
        <f t="shared" si="50"/>
        <v xml:space="preserve">MMXU.TotVAr </v>
      </c>
      <c r="O286" s="85"/>
      <c r="P286" s="55" t="s">
        <v>69</v>
      </c>
      <c r="Q286" s="85"/>
      <c r="R286" s="85"/>
    </row>
    <row r="287" spans="1:18" ht="24.6" customHeight="1" x14ac:dyDescent="0.2">
      <c r="A287" s="209" t="str">
        <f t="shared" si="51"/>
        <v>HM+4</v>
      </c>
      <c r="B287" s="41" t="s">
        <v>1548</v>
      </c>
      <c r="C287" s="54">
        <v>3</v>
      </c>
      <c r="D287" s="146">
        <v>-100</v>
      </c>
      <c r="E287" s="146">
        <v>100</v>
      </c>
      <c r="F287" s="54">
        <v>0.01</v>
      </c>
      <c r="G287" s="54">
        <v>0</v>
      </c>
      <c r="H287" s="54" t="s">
        <v>68</v>
      </c>
      <c r="I287" s="54">
        <v>0.01</v>
      </c>
      <c r="J287" s="147" t="s">
        <v>34</v>
      </c>
      <c r="K287" s="147"/>
      <c r="L287" s="148" t="s">
        <v>105</v>
      </c>
      <c r="M287" s="148" t="s">
        <v>36</v>
      </c>
      <c r="N287" s="42" t="str">
        <f t="shared" si="50"/>
        <v xml:space="preserve">MMXU.TotPF </v>
      </c>
      <c r="O287" s="85"/>
      <c r="P287" s="55" t="s">
        <v>69</v>
      </c>
      <c r="Q287" s="85"/>
      <c r="R287" s="85"/>
    </row>
    <row r="288" spans="1:18" ht="24.6" customHeight="1" x14ac:dyDescent="0.2">
      <c r="A288" s="209" t="str">
        <f t="shared" si="51"/>
        <v>HM+5</v>
      </c>
      <c r="B288" s="41" t="s">
        <v>1549</v>
      </c>
      <c r="C288" s="54">
        <v>3</v>
      </c>
      <c r="D288" s="146">
        <v>-2147483648</v>
      </c>
      <c r="E288" s="146">
        <v>2147483647</v>
      </c>
      <c r="F288" s="54">
        <v>1</v>
      </c>
      <c r="G288" s="54">
        <v>0</v>
      </c>
      <c r="H288" s="54" t="s">
        <v>141</v>
      </c>
      <c r="I288" s="149" t="s">
        <v>223</v>
      </c>
      <c r="J288" s="147" t="s">
        <v>34</v>
      </c>
      <c r="K288" s="147"/>
      <c r="L288" s="148" t="s">
        <v>333</v>
      </c>
      <c r="M288" s="148" t="s">
        <v>36</v>
      </c>
      <c r="N288" s="42" t="str">
        <f t="shared" si="50"/>
        <v>MMXU.TotVA</v>
      </c>
      <c r="O288" s="85"/>
      <c r="P288" s="55" t="s">
        <v>69</v>
      </c>
      <c r="Q288" s="85" t="s">
        <v>214</v>
      </c>
      <c r="R288" s="85"/>
    </row>
    <row r="289" spans="1:18" ht="24.6" customHeight="1" x14ac:dyDescent="0.2">
      <c r="A289" s="209" t="str">
        <f t="shared" si="51"/>
        <v>HM+6</v>
      </c>
      <c r="B289" s="41" t="s">
        <v>1550</v>
      </c>
      <c r="C289" s="54">
        <v>3</v>
      </c>
      <c r="D289" s="146">
        <v>0</v>
      </c>
      <c r="E289" s="146">
        <v>2147483647</v>
      </c>
      <c r="F289" s="54">
        <v>1</v>
      </c>
      <c r="G289" s="54">
        <v>0</v>
      </c>
      <c r="H289" s="54" t="s">
        <v>106</v>
      </c>
      <c r="I289" s="149" t="s">
        <v>223</v>
      </c>
      <c r="J289" s="147" t="s">
        <v>34</v>
      </c>
      <c r="K289" s="147"/>
      <c r="L289" s="148" t="s">
        <v>1318</v>
      </c>
      <c r="M289" s="148" t="s">
        <v>108</v>
      </c>
      <c r="N289" s="42" t="str">
        <f t="shared" si="50"/>
        <v>MMXU.PhV.phsA.mag</v>
      </c>
      <c r="O289" s="85"/>
      <c r="P289" s="55" t="s">
        <v>69</v>
      </c>
      <c r="Q289" s="85"/>
      <c r="R289" s="85"/>
    </row>
    <row r="290" spans="1:18" ht="24.6" customHeight="1" x14ac:dyDescent="0.2">
      <c r="A290" s="209" t="str">
        <f t="shared" si="51"/>
        <v>HM+7</v>
      </c>
      <c r="B290" s="41" t="s">
        <v>1551</v>
      </c>
      <c r="C290" s="54">
        <v>3</v>
      </c>
      <c r="D290" s="146">
        <v>0</v>
      </c>
      <c r="E290" s="146">
        <v>3600</v>
      </c>
      <c r="F290" s="54">
        <v>0.1</v>
      </c>
      <c r="G290" s="54">
        <v>0</v>
      </c>
      <c r="H290" s="54" t="s">
        <v>109</v>
      </c>
      <c r="I290" s="54">
        <v>0.1</v>
      </c>
      <c r="J290" s="147" t="s">
        <v>34</v>
      </c>
      <c r="K290" s="147"/>
      <c r="L290" s="148" t="s">
        <v>1319</v>
      </c>
      <c r="M290" s="148" t="s">
        <v>108</v>
      </c>
      <c r="N290" s="42" t="str">
        <f t="shared" si="50"/>
        <v>MMXU.PhV.phsA.ang</v>
      </c>
      <c r="O290" s="85"/>
      <c r="P290" s="55" t="s">
        <v>69</v>
      </c>
      <c r="Q290" s="85"/>
      <c r="R290" s="85"/>
    </row>
    <row r="291" spans="1:18" ht="24.6" customHeight="1" x14ac:dyDescent="0.2">
      <c r="A291" s="209" t="str">
        <f t="shared" si="51"/>
        <v>HM+8</v>
      </c>
      <c r="B291" s="41" t="s">
        <v>1552</v>
      </c>
      <c r="C291" s="54">
        <v>3</v>
      </c>
      <c r="D291" s="146">
        <v>0</v>
      </c>
      <c r="E291" s="146">
        <v>2147483647</v>
      </c>
      <c r="F291" s="54">
        <v>1</v>
      </c>
      <c r="G291" s="54">
        <v>0</v>
      </c>
      <c r="H291" s="54" t="s">
        <v>106</v>
      </c>
      <c r="I291" s="149" t="s">
        <v>223</v>
      </c>
      <c r="J291" s="147" t="s">
        <v>34</v>
      </c>
      <c r="K291" s="147"/>
      <c r="L291" s="148" t="s">
        <v>1320</v>
      </c>
      <c r="M291" s="148" t="s">
        <v>108</v>
      </c>
      <c r="N291" s="42" t="str">
        <f t="shared" si="50"/>
        <v>MMXU.PhV.phsB.mag</v>
      </c>
      <c r="O291" s="85"/>
      <c r="P291" s="55" t="s">
        <v>69</v>
      </c>
      <c r="Q291" s="85"/>
      <c r="R291" s="85"/>
    </row>
    <row r="292" spans="1:18" ht="24.6" customHeight="1" x14ac:dyDescent="0.2">
      <c r="A292" s="209" t="str">
        <f t="shared" si="51"/>
        <v>HM+9</v>
      </c>
      <c r="B292" s="41" t="s">
        <v>1553</v>
      </c>
      <c r="C292" s="54">
        <v>3</v>
      </c>
      <c r="D292" s="146">
        <v>0</v>
      </c>
      <c r="E292" s="146">
        <v>3600</v>
      </c>
      <c r="F292" s="54">
        <v>0.1</v>
      </c>
      <c r="G292" s="54">
        <v>0</v>
      </c>
      <c r="H292" s="54" t="s">
        <v>109</v>
      </c>
      <c r="I292" s="54">
        <v>0.1</v>
      </c>
      <c r="J292" s="147" t="s">
        <v>34</v>
      </c>
      <c r="K292" s="147"/>
      <c r="L292" s="148" t="s">
        <v>1321</v>
      </c>
      <c r="M292" s="148" t="s">
        <v>108</v>
      </c>
      <c r="N292" s="42" t="str">
        <f t="shared" si="50"/>
        <v>MMXU.PhV.phsB.ang</v>
      </c>
      <c r="O292" s="85"/>
      <c r="P292" s="55" t="s">
        <v>69</v>
      </c>
      <c r="Q292" s="85"/>
      <c r="R292" s="85"/>
    </row>
    <row r="293" spans="1:18" ht="24.6" customHeight="1" x14ac:dyDescent="0.2">
      <c r="A293" s="209" t="str">
        <f t="shared" si="51"/>
        <v>HM+10</v>
      </c>
      <c r="B293" s="41" t="s">
        <v>1554</v>
      </c>
      <c r="C293" s="54">
        <v>3</v>
      </c>
      <c r="D293" s="146">
        <v>0</v>
      </c>
      <c r="E293" s="146">
        <v>2147483647</v>
      </c>
      <c r="F293" s="54">
        <v>1</v>
      </c>
      <c r="G293" s="54">
        <v>0</v>
      </c>
      <c r="H293" s="54" t="s">
        <v>106</v>
      </c>
      <c r="I293" s="149" t="s">
        <v>223</v>
      </c>
      <c r="J293" s="147" t="s">
        <v>34</v>
      </c>
      <c r="K293" s="147"/>
      <c r="L293" s="148" t="s">
        <v>1322</v>
      </c>
      <c r="M293" s="148" t="s">
        <v>108</v>
      </c>
      <c r="N293" s="42" t="str">
        <f t="shared" si="50"/>
        <v xml:space="preserve">MMXU.PhV.phsC.mag </v>
      </c>
      <c r="O293" s="85"/>
      <c r="P293" s="55" t="s">
        <v>69</v>
      </c>
      <c r="Q293" s="85"/>
      <c r="R293" s="85"/>
    </row>
    <row r="294" spans="1:18" ht="24.6" customHeight="1" x14ac:dyDescent="0.2">
      <c r="A294" s="209" t="str">
        <f t="shared" si="51"/>
        <v>HM+11</v>
      </c>
      <c r="B294" s="41" t="s">
        <v>1555</v>
      </c>
      <c r="C294" s="54">
        <v>3</v>
      </c>
      <c r="D294" s="146">
        <v>0</v>
      </c>
      <c r="E294" s="146">
        <v>3600</v>
      </c>
      <c r="F294" s="54">
        <v>0.1</v>
      </c>
      <c r="G294" s="54">
        <v>0</v>
      </c>
      <c r="H294" s="54" t="s">
        <v>109</v>
      </c>
      <c r="I294" s="54">
        <v>0.1</v>
      </c>
      <c r="J294" s="147" t="s">
        <v>34</v>
      </c>
      <c r="K294" s="147"/>
      <c r="L294" s="148" t="s">
        <v>1323</v>
      </c>
      <c r="M294" s="148" t="s">
        <v>108</v>
      </c>
      <c r="N294" s="42" t="str">
        <f t="shared" si="50"/>
        <v>MMXU.PhV.phsC.ang</v>
      </c>
      <c r="O294" s="85"/>
      <c r="P294" s="55" t="s">
        <v>69</v>
      </c>
      <c r="Q294" s="85"/>
      <c r="R294" s="85"/>
    </row>
    <row r="295" spans="1:18" ht="96" x14ac:dyDescent="0.2">
      <c r="A295" s="209" t="str">
        <f t="shared" si="51"/>
        <v>HM+12</v>
      </c>
      <c r="B295" s="42" t="s">
        <v>1556</v>
      </c>
      <c r="C295" s="54">
        <v>3</v>
      </c>
      <c r="D295" s="146">
        <v>1</v>
      </c>
      <c r="E295" s="146">
        <v>6</v>
      </c>
      <c r="F295" s="54">
        <v>1</v>
      </c>
      <c r="G295" s="54">
        <v>0</v>
      </c>
      <c r="H295" s="54" t="s">
        <v>88</v>
      </c>
      <c r="I295" s="54">
        <v>1</v>
      </c>
      <c r="J295" s="147" t="s">
        <v>89</v>
      </c>
      <c r="K295" s="147"/>
      <c r="L295" s="148" t="s">
        <v>92</v>
      </c>
      <c r="M295" s="148" t="s">
        <v>91</v>
      </c>
      <c r="N295" s="42" t="str">
        <f t="shared" si="50"/>
        <v>DOPR.CctPhs</v>
      </c>
      <c r="O295" s="85"/>
      <c r="P295" s="55" t="s">
        <v>69</v>
      </c>
      <c r="Q295" s="85"/>
      <c r="R295" s="85"/>
    </row>
    <row r="296" spans="1:18" ht="24.6" customHeight="1" x14ac:dyDescent="0.2">
      <c r="A296" s="209" t="str">
        <f t="shared" si="51"/>
        <v>HM+13</v>
      </c>
      <c r="B296" s="36" t="s">
        <v>1557</v>
      </c>
      <c r="C296" s="54"/>
      <c r="D296" s="146">
        <v>0</v>
      </c>
      <c r="E296" s="146">
        <v>2147483647</v>
      </c>
      <c r="F296" s="54">
        <v>1</v>
      </c>
      <c r="G296" s="54">
        <v>0</v>
      </c>
      <c r="H296" s="54" t="s">
        <v>106</v>
      </c>
      <c r="I296" s="149" t="s">
        <v>223</v>
      </c>
      <c r="J296" s="147" t="s">
        <v>89</v>
      </c>
      <c r="K296" s="147"/>
      <c r="L296" s="148" t="s">
        <v>1315</v>
      </c>
      <c r="M296" s="42" t="s">
        <v>121</v>
      </c>
      <c r="N296" s="42" t="str">
        <f t="shared" si="50"/>
        <v>DOPR.ECPVRef</v>
      </c>
      <c r="O296" s="85"/>
      <c r="P296" s="55" t="s">
        <v>69</v>
      </c>
      <c r="Q296" s="85"/>
      <c r="R296" s="185" t="s">
        <v>1314</v>
      </c>
    </row>
    <row r="297" spans="1:18" ht="24.6" customHeight="1" x14ac:dyDescent="0.2">
      <c r="A297" s="209" t="str">
        <f t="shared" si="51"/>
        <v>HM+14</v>
      </c>
      <c r="B297" s="36" t="s">
        <v>1558</v>
      </c>
      <c r="C297" s="54"/>
      <c r="D297" s="146">
        <v>0</v>
      </c>
      <c r="E297" s="146">
        <v>2147483647</v>
      </c>
      <c r="F297" s="54">
        <v>1</v>
      </c>
      <c r="G297" s="54">
        <v>0</v>
      </c>
      <c r="H297" s="54" t="s">
        <v>106</v>
      </c>
      <c r="I297" s="149" t="s">
        <v>223</v>
      </c>
      <c r="J297" s="147" t="s">
        <v>89</v>
      </c>
      <c r="K297" s="147"/>
      <c r="L297" s="148" t="s">
        <v>1316</v>
      </c>
      <c r="M297" s="42" t="s">
        <v>121</v>
      </c>
      <c r="N297" s="42" t="str">
        <f t="shared" si="50"/>
        <v>DOPR.ECPVRefOfs</v>
      </c>
      <c r="O297" s="85"/>
      <c r="P297" s="55" t="s">
        <v>69</v>
      </c>
      <c r="Q297" s="85"/>
      <c r="R297" s="185"/>
    </row>
    <row r="298" spans="1:18" ht="24.6" customHeight="1" x14ac:dyDescent="0.2">
      <c r="A298" s="209" t="str">
        <f t="shared" si="51"/>
        <v>HM+15</v>
      </c>
      <c r="B298" s="36" t="s">
        <v>1559</v>
      </c>
      <c r="C298" s="54"/>
      <c r="D298" s="146">
        <v>0</v>
      </c>
      <c r="E298" s="146">
        <v>2147483647</v>
      </c>
      <c r="F298" s="54">
        <v>1</v>
      </c>
      <c r="G298" s="54">
        <v>0</v>
      </c>
      <c r="H298" s="54" t="s">
        <v>99</v>
      </c>
      <c r="I298" s="149" t="s">
        <v>223</v>
      </c>
      <c r="J298" s="147" t="s">
        <v>34</v>
      </c>
      <c r="K298" s="147"/>
      <c r="L298" s="148" t="s">
        <v>1325</v>
      </c>
      <c r="M298" s="42" t="s">
        <v>36</v>
      </c>
      <c r="N298" s="42" t="str">
        <f t="shared" si="50"/>
        <v>MMXU.TotW.rangeC.hLim</v>
      </c>
      <c r="O298" s="85"/>
      <c r="P298" s="55" t="s">
        <v>69</v>
      </c>
      <c r="Q298" s="85"/>
      <c r="R298" s="185" t="s">
        <v>1317</v>
      </c>
    </row>
    <row r="299" spans="1:18" ht="24.6" customHeight="1" x14ac:dyDescent="0.2">
      <c r="A299" s="209" t="str">
        <f t="shared" si="51"/>
        <v>HM+16</v>
      </c>
      <c r="B299" s="36" t="s">
        <v>1560</v>
      </c>
      <c r="C299" s="54"/>
      <c r="D299" s="146">
        <v>0</v>
      </c>
      <c r="E299" s="146">
        <v>2147483647</v>
      </c>
      <c r="F299" s="54">
        <v>1</v>
      </c>
      <c r="G299" s="54">
        <v>0</v>
      </c>
      <c r="H299" s="54" t="s">
        <v>99</v>
      </c>
      <c r="I299" s="149" t="s">
        <v>223</v>
      </c>
      <c r="J299" s="147" t="s">
        <v>34</v>
      </c>
      <c r="K299" s="147"/>
      <c r="L299" s="148" t="s">
        <v>1331</v>
      </c>
      <c r="M299" s="42" t="s">
        <v>36</v>
      </c>
      <c r="N299" s="42" t="str">
        <f t="shared" si="50"/>
        <v>MMXU.TotW.rangeC.lLim</v>
      </c>
      <c r="O299" s="85"/>
      <c r="P299" s="55" t="s">
        <v>69</v>
      </c>
      <c r="Q299" s="85"/>
      <c r="R299" s="150"/>
    </row>
    <row r="300" spans="1:18" ht="25.5" customHeight="1" x14ac:dyDescent="0.2">
      <c r="A300" s="209" t="str">
        <f t="shared" si="51"/>
        <v>HM+17</v>
      </c>
      <c r="B300" s="36" t="s">
        <v>1561</v>
      </c>
      <c r="C300" s="54"/>
      <c r="D300" s="146">
        <v>0</v>
      </c>
      <c r="E300" s="146">
        <v>2147483647</v>
      </c>
      <c r="F300" s="54">
        <v>1</v>
      </c>
      <c r="G300" s="54">
        <v>0</v>
      </c>
      <c r="H300" s="54" t="s">
        <v>101</v>
      </c>
      <c r="I300" s="149" t="s">
        <v>223</v>
      </c>
      <c r="J300" s="147" t="s">
        <v>34</v>
      </c>
      <c r="K300" s="147"/>
      <c r="L300" s="148" t="s">
        <v>1326</v>
      </c>
      <c r="M300" s="42" t="s">
        <v>36</v>
      </c>
      <c r="N300" s="42" t="str">
        <f t="shared" si="50"/>
        <v>MMXU.TotVAr.rangeC.hLim</v>
      </c>
      <c r="O300" s="85"/>
      <c r="P300" s="55" t="s">
        <v>69</v>
      </c>
      <c r="Q300" s="85"/>
      <c r="R300" s="150"/>
    </row>
    <row r="301" spans="1:18" ht="21.95" customHeight="1" x14ac:dyDescent="0.2">
      <c r="A301" s="209" t="str">
        <f>"HM+" &amp; (ROW(A19))</f>
        <v>HM+19</v>
      </c>
      <c r="B301" s="36" t="s">
        <v>1562</v>
      </c>
      <c r="C301" s="54"/>
      <c r="D301" s="146">
        <v>0</v>
      </c>
      <c r="E301" s="146">
        <v>2147483647</v>
      </c>
      <c r="F301" s="54">
        <v>1</v>
      </c>
      <c r="G301" s="54">
        <v>0</v>
      </c>
      <c r="H301" s="54" t="s">
        <v>101</v>
      </c>
      <c r="I301" s="149" t="s">
        <v>223</v>
      </c>
      <c r="J301" s="147" t="s">
        <v>34</v>
      </c>
      <c r="K301" s="147"/>
      <c r="L301" s="148" t="s">
        <v>1332</v>
      </c>
      <c r="M301" s="42" t="s">
        <v>36</v>
      </c>
      <c r="N301" s="42" t="str">
        <f t="shared" si="50"/>
        <v>MMXU.TotVAr.rangeC.lLim</v>
      </c>
      <c r="O301" s="85"/>
      <c r="P301" s="55" t="s">
        <v>69</v>
      </c>
      <c r="Q301" s="85"/>
      <c r="R301" s="150"/>
    </row>
    <row r="302" spans="1:18" ht="24.6" customHeight="1" x14ac:dyDescent="0.2">
      <c r="A302" s="209" t="str">
        <f>"HM+" &amp; (ROW(A18))</f>
        <v>HM+18</v>
      </c>
      <c r="B302" s="36" t="s">
        <v>1563</v>
      </c>
      <c r="C302" s="54"/>
      <c r="D302" s="146">
        <v>-100</v>
      </c>
      <c r="E302" s="146">
        <v>100</v>
      </c>
      <c r="F302" s="54">
        <v>0.01</v>
      </c>
      <c r="G302" s="54">
        <v>0</v>
      </c>
      <c r="H302" s="54" t="s">
        <v>86</v>
      </c>
      <c r="I302" s="54">
        <v>0.01</v>
      </c>
      <c r="J302" s="147" t="s">
        <v>34</v>
      </c>
      <c r="K302" s="147"/>
      <c r="L302" s="148" t="s">
        <v>1327</v>
      </c>
      <c r="M302" s="42" t="s">
        <v>36</v>
      </c>
      <c r="N302" s="42" t="str">
        <f t="shared" si="50"/>
        <v>MMXU.TotPF.rangeC.hLim</v>
      </c>
      <c r="O302" s="85"/>
      <c r="P302" s="55" t="s">
        <v>69</v>
      </c>
      <c r="Q302" s="85"/>
      <c r="R302" s="150"/>
    </row>
    <row r="303" spans="1:18" ht="24.6" customHeight="1" x14ac:dyDescent="0.2">
      <c r="A303" s="209" t="str">
        <f>"HM+" &amp; (ROW(A20))</f>
        <v>HM+20</v>
      </c>
      <c r="B303" s="36" t="s">
        <v>1564</v>
      </c>
      <c r="C303" s="54"/>
      <c r="D303" s="146">
        <v>-100</v>
      </c>
      <c r="E303" s="146">
        <v>100</v>
      </c>
      <c r="F303" s="54">
        <v>0.01</v>
      </c>
      <c r="G303" s="54">
        <v>0</v>
      </c>
      <c r="H303" s="54" t="s">
        <v>86</v>
      </c>
      <c r="I303" s="54">
        <v>0.01</v>
      </c>
      <c r="J303" s="147" t="s">
        <v>34</v>
      </c>
      <c r="K303" s="147"/>
      <c r="L303" s="148" t="s">
        <v>1333</v>
      </c>
      <c r="M303" s="42" t="s">
        <v>36</v>
      </c>
      <c r="N303" s="42" t="str">
        <f t="shared" si="50"/>
        <v>MMXU.TotPF.rangeC.lLim</v>
      </c>
      <c r="O303" s="85"/>
      <c r="P303" s="55" t="s">
        <v>69</v>
      </c>
      <c r="Q303" s="85"/>
      <c r="R303" s="150"/>
    </row>
    <row r="304" spans="1:18" ht="24.6" customHeight="1" x14ac:dyDescent="0.2">
      <c r="A304" s="209" t="str">
        <f>"HM+" &amp; (ROW(A23))</f>
        <v>HM+23</v>
      </c>
      <c r="B304" s="36" t="s">
        <v>1565</v>
      </c>
      <c r="C304" s="54"/>
      <c r="D304" s="146">
        <v>0</v>
      </c>
      <c r="E304" s="146">
        <v>2147483647</v>
      </c>
      <c r="F304" s="54">
        <v>1</v>
      </c>
      <c r="G304" s="54">
        <v>0</v>
      </c>
      <c r="H304" s="54" t="s">
        <v>106</v>
      </c>
      <c r="I304" s="149" t="s">
        <v>223</v>
      </c>
      <c r="J304" s="147" t="s">
        <v>34</v>
      </c>
      <c r="K304" s="147"/>
      <c r="L304" s="148" t="s">
        <v>1328</v>
      </c>
      <c r="M304" s="42" t="s">
        <v>108</v>
      </c>
      <c r="N304" s="42" t="str">
        <f t="shared" si="50"/>
        <v>MMXU.PhV.phsA.rangeC.hLim</v>
      </c>
      <c r="O304" s="85"/>
      <c r="P304" s="55" t="s">
        <v>69</v>
      </c>
      <c r="Q304" s="85"/>
      <c r="R304" s="150"/>
    </row>
    <row r="305" spans="1:18" ht="24.6" customHeight="1" x14ac:dyDescent="0.2">
      <c r="A305" s="209" t="str">
        <f>"HM+" &amp; (ROW(A24))</f>
        <v>HM+24</v>
      </c>
      <c r="B305" s="36" t="s">
        <v>1566</v>
      </c>
      <c r="C305" s="54"/>
      <c r="D305" s="146">
        <v>0</v>
      </c>
      <c r="E305" s="146">
        <v>2147483647</v>
      </c>
      <c r="F305" s="54">
        <v>1</v>
      </c>
      <c r="G305" s="54">
        <v>0</v>
      </c>
      <c r="H305" s="54" t="s">
        <v>106</v>
      </c>
      <c r="I305" s="149" t="s">
        <v>223</v>
      </c>
      <c r="J305" s="147" t="s">
        <v>34</v>
      </c>
      <c r="K305" s="147"/>
      <c r="L305" s="148" t="s">
        <v>1334</v>
      </c>
      <c r="M305" s="42" t="s">
        <v>108</v>
      </c>
      <c r="N305" s="42" t="str">
        <f t="shared" si="50"/>
        <v>MMXU.PhV.phsA.rangeC.lLim</v>
      </c>
      <c r="O305" s="85"/>
      <c r="P305" s="55" t="s">
        <v>69</v>
      </c>
      <c r="Q305" s="85"/>
      <c r="R305" s="150"/>
    </row>
    <row r="306" spans="1:18" ht="24.6" customHeight="1" x14ac:dyDescent="0.2">
      <c r="A306" s="209" t="str">
        <f>"HM+" &amp; (ROW(A22))</f>
        <v>HM+22</v>
      </c>
      <c r="B306" s="36" t="s">
        <v>1567</v>
      </c>
      <c r="C306" s="54"/>
      <c r="D306" s="146">
        <v>0</v>
      </c>
      <c r="E306" s="146">
        <v>2147483647</v>
      </c>
      <c r="F306" s="54">
        <v>1</v>
      </c>
      <c r="G306" s="54">
        <v>0</v>
      </c>
      <c r="H306" s="54" t="s">
        <v>106</v>
      </c>
      <c r="I306" s="149" t="s">
        <v>223</v>
      </c>
      <c r="J306" s="147" t="s">
        <v>34</v>
      </c>
      <c r="K306" s="147"/>
      <c r="L306" s="148" t="s">
        <v>1329</v>
      </c>
      <c r="M306" s="42" t="s">
        <v>108</v>
      </c>
      <c r="N306" s="42" t="str">
        <f t="shared" si="50"/>
        <v>MMXU.PhV.phsB.rangeC.hLim</v>
      </c>
      <c r="O306" s="85"/>
      <c r="P306" s="55" t="s">
        <v>69</v>
      </c>
      <c r="Q306" s="85"/>
      <c r="R306" s="150"/>
    </row>
    <row r="307" spans="1:18" ht="24.6" customHeight="1" x14ac:dyDescent="0.2">
      <c r="A307" s="209" t="str">
        <f t="shared" ref="A307:A318" si="52">"HM+" &amp; (ROW(A25))</f>
        <v>HM+25</v>
      </c>
      <c r="B307" s="36" t="s">
        <v>1568</v>
      </c>
      <c r="C307" s="54"/>
      <c r="D307" s="146">
        <v>0</v>
      </c>
      <c r="E307" s="146">
        <v>2147483647</v>
      </c>
      <c r="F307" s="54">
        <v>1</v>
      </c>
      <c r="G307" s="54">
        <v>0</v>
      </c>
      <c r="H307" s="54" t="s">
        <v>106</v>
      </c>
      <c r="I307" s="149" t="s">
        <v>223</v>
      </c>
      <c r="J307" s="147" t="s">
        <v>34</v>
      </c>
      <c r="K307" s="147"/>
      <c r="L307" s="148" t="s">
        <v>1335</v>
      </c>
      <c r="M307" s="42" t="s">
        <v>108</v>
      </c>
      <c r="N307" s="42" t="str">
        <f t="shared" si="50"/>
        <v>MMXU.PhV.phsB.rangeC.lLim</v>
      </c>
      <c r="O307" s="85"/>
      <c r="P307" s="55" t="s">
        <v>69</v>
      </c>
      <c r="Q307" s="85"/>
      <c r="R307" s="150"/>
    </row>
    <row r="308" spans="1:18" ht="24.6" customHeight="1" x14ac:dyDescent="0.2">
      <c r="A308" s="209" t="str">
        <f t="shared" si="52"/>
        <v>HM+26</v>
      </c>
      <c r="B308" s="36" t="s">
        <v>1569</v>
      </c>
      <c r="C308" s="54"/>
      <c r="D308" s="146">
        <v>0</v>
      </c>
      <c r="E308" s="146">
        <v>2147483647</v>
      </c>
      <c r="F308" s="54">
        <v>1</v>
      </c>
      <c r="G308" s="54">
        <v>0</v>
      </c>
      <c r="H308" s="54" t="s">
        <v>106</v>
      </c>
      <c r="I308" s="149" t="s">
        <v>223</v>
      </c>
      <c r="J308" s="147" t="s">
        <v>34</v>
      </c>
      <c r="K308" s="147"/>
      <c r="L308" s="148" t="s">
        <v>1330</v>
      </c>
      <c r="M308" s="42" t="s">
        <v>108</v>
      </c>
      <c r="N308" s="42" t="str">
        <f t="shared" si="50"/>
        <v>MMXU.PhV.phsC.rangeC.hLim</v>
      </c>
      <c r="O308" s="85"/>
      <c r="P308" s="55" t="s">
        <v>69</v>
      </c>
      <c r="Q308" s="85"/>
      <c r="R308" s="150"/>
    </row>
    <row r="309" spans="1:18" ht="24.6" customHeight="1" x14ac:dyDescent="0.2">
      <c r="A309" s="209" t="str">
        <f t="shared" si="52"/>
        <v>HM+27</v>
      </c>
      <c r="B309" s="36" t="s">
        <v>1570</v>
      </c>
      <c r="C309" s="54"/>
      <c r="D309" s="146">
        <v>0</v>
      </c>
      <c r="E309" s="146">
        <v>2147483647</v>
      </c>
      <c r="F309" s="54">
        <v>1</v>
      </c>
      <c r="G309" s="54">
        <v>0</v>
      </c>
      <c r="H309" s="54" t="s">
        <v>106</v>
      </c>
      <c r="I309" s="149" t="s">
        <v>223</v>
      </c>
      <c r="J309" s="147" t="s">
        <v>34</v>
      </c>
      <c r="K309" s="147"/>
      <c r="L309" s="148" t="s">
        <v>1336</v>
      </c>
      <c r="M309" s="42" t="s">
        <v>108</v>
      </c>
      <c r="N309" s="42" t="str">
        <f t="shared" si="50"/>
        <v>MMXU.PhV.phsC.rangeC.lLim</v>
      </c>
      <c r="O309" s="85"/>
      <c r="P309" s="55" t="s">
        <v>69</v>
      </c>
      <c r="Q309" s="85"/>
      <c r="R309" s="150"/>
    </row>
    <row r="310" spans="1:18" ht="24.6" customHeight="1" x14ac:dyDescent="0.2">
      <c r="A310" s="209" t="str">
        <f t="shared" si="52"/>
        <v>HM+28</v>
      </c>
      <c r="B310" s="208" t="s">
        <v>1875</v>
      </c>
      <c r="C310" s="55">
        <v>1</v>
      </c>
      <c r="D310" s="54">
        <v>-2147483648</v>
      </c>
      <c r="E310" s="55">
        <v>2147483647</v>
      </c>
      <c r="F310" s="55">
        <v>1</v>
      </c>
      <c r="G310" s="55">
        <v>0</v>
      </c>
      <c r="H310" s="55" t="s">
        <v>572</v>
      </c>
      <c r="I310" s="55">
        <v>1</v>
      </c>
      <c r="J310" s="55"/>
      <c r="K310" s="55"/>
      <c r="L310" s="56"/>
      <c r="M310" s="56"/>
      <c r="N310" s="42" t="str">
        <f t="shared" ref="N310:N380" si="53">J310&amp;K310 &amp;"."&amp;L310</f>
        <v>.</v>
      </c>
      <c r="O310" s="85"/>
      <c r="P310" s="55" t="s">
        <v>69</v>
      </c>
      <c r="Q310" s="85"/>
      <c r="R310" s="183" t="s">
        <v>1300</v>
      </c>
    </row>
    <row r="311" spans="1:18" ht="24.6" customHeight="1" x14ac:dyDescent="0.2">
      <c r="A311" s="209" t="str">
        <f t="shared" si="52"/>
        <v>HM+29</v>
      </c>
      <c r="B311" s="208" t="s">
        <v>1571</v>
      </c>
      <c r="C311" s="55">
        <v>1</v>
      </c>
      <c r="D311" s="54">
        <v>-2147483648</v>
      </c>
      <c r="E311" s="55">
        <v>2147483647</v>
      </c>
      <c r="F311" s="55">
        <v>1</v>
      </c>
      <c r="G311" s="55">
        <v>0</v>
      </c>
      <c r="H311" s="55" t="s">
        <v>574</v>
      </c>
      <c r="I311" s="55">
        <v>1</v>
      </c>
      <c r="J311" s="55"/>
      <c r="K311" s="55"/>
      <c r="L311" s="56"/>
      <c r="M311" s="56"/>
      <c r="N311" s="42" t="str">
        <f t="shared" si="53"/>
        <v>.</v>
      </c>
      <c r="O311" s="85"/>
      <c r="P311" s="55" t="s">
        <v>69</v>
      </c>
      <c r="Q311" s="85"/>
      <c r="R311" s="85"/>
    </row>
    <row r="312" spans="1:18" ht="24.6" customHeight="1" x14ac:dyDescent="0.2">
      <c r="A312" s="209" t="str">
        <f t="shared" si="52"/>
        <v>HM+30</v>
      </c>
      <c r="B312" s="208" t="s">
        <v>1572</v>
      </c>
      <c r="C312" s="55">
        <v>1</v>
      </c>
      <c r="D312" s="54">
        <v>-2147483648</v>
      </c>
      <c r="E312" s="55">
        <v>2147483647</v>
      </c>
      <c r="F312" s="55">
        <v>1</v>
      </c>
      <c r="G312" s="55">
        <v>0</v>
      </c>
      <c r="H312" s="55" t="s">
        <v>537</v>
      </c>
      <c r="I312" s="55">
        <v>1</v>
      </c>
      <c r="J312" s="55"/>
      <c r="K312" s="55"/>
      <c r="L312" s="56"/>
      <c r="M312" s="56"/>
      <c r="N312" s="42" t="str">
        <f t="shared" si="53"/>
        <v>.</v>
      </c>
      <c r="O312" s="85"/>
      <c r="P312" s="55" t="s">
        <v>69</v>
      </c>
      <c r="Q312" s="85"/>
      <c r="R312" s="85"/>
    </row>
    <row r="313" spans="1:18" ht="24.6" customHeight="1" x14ac:dyDescent="0.2">
      <c r="A313" s="209" t="str">
        <f t="shared" si="52"/>
        <v>HM+31</v>
      </c>
      <c r="B313" s="208" t="s">
        <v>1573</v>
      </c>
      <c r="C313" s="55">
        <v>1</v>
      </c>
      <c r="D313" s="54">
        <v>-1</v>
      </c>
      <c r="E313" s="55">
        <v>1</v>
      </c>
      <c r="F313" s="55">
        <v>0.01</v>
      </c>
      <c r="G313" s="55">
        <v>0</v>
      </c>
      <c r="H313" s="55" t="s">
        <v>536</v>
      </c>
      <c r="I313" s="55">
        <v>0.01</v>
      </c>
      <c r="J313" s="55" t="s">
        <v>34</v>
      </c>
      <c r="K313" s="55"/>
      <c r="L313" s="148" t="s">
        <v>105</v>
      </c>
      <c r="M313" s="56"/>
      <c r="N313" s="42" t="str">
        <f t="shared" si="53"/>
        <v xml:space="preserve">MMXU.TotPF </v>
      </c>
      <c r="O313" s="85"/>
      <c r="P313" s="55" t="s">
        <v>69</v>
      </c>
      <c r="Q313" s="85"/>
      <c r="R313" s="85"/>
    </row>
    <row r="314" spans="1:18" ht="24.6" customHeight="1" x14ac:dyDescent="0.2">
      <c r="A314" s="209" t="str">
        <f t="shared" si="52"/>
        <v>HM+32</v>
      </c>
      <c r="B314" s="208" t="s">
        <v>1574</v>
      </c>
      <c r="C314" s="55">
        <v>1</v>
      </c>
      <c r="D314" s="54">
        <v>0</v>
      </c>
      <c r="E314" s="55">
        <v>2147483647</v>
      </c>
      <c r="F314" s="55">
        <v>1E-3</v>
      </c>
      <c r="G314" s="55">
        <v>0</v>
      </c>
      <c r="H314" s="55" t="s">
        <v>575</v>
      </c>
      <c r="I314" s="55">
        <v>1E-3</v>
      </c>
      <c r="J314" s="55" t="s">
        <v>34</v>
      </c>
      <c r="K314" s="55"/>
      <c r="L314" s="56" t="s">
        <v>1363</v>
      </c>
      <c r="M314" s="56"/>
      <c r="N314" s="42" t="str">
        <f t="shared" si="53"/>
        <v>MMXU.HZ</v>
      </c>
      <c r="O314" s="85"/>
      <c r="P314" s="55" t="s">
        <v>69</v>
      </c>
      <c r="Q314" s="85"/>
      <c r="R314" s="183" t="s">
        <v>1305</v>
      </c>
    </row>
    <row r="315" spans="1:18" ht="24.6" customHeight="1" x14ac:dyDescent="0.2">
      <c r="A315" s="209" t="str">
        <f t="shared" si="52"/>
        <v>HM+33</v>
      </c>
      <c r="B315" s="208" t="s">
        <v>1575</v>
      </c>
      <c r="C315" s="55">
        <v>1</v>
      </c>
      <c r="D315" s="54">
        <v>0</v>
      </c>
      <c r="E315" s="55">
        <v>2147483647</v>
      </c>
      <c r="F315" s="55">
        <v>1E-3</v>
      </c>
      <c r="G315" s="55">
        <v>0</v>
      </c>
      <c r="H315" s="55" t="s">
        <v>106</v>
      </c>
      <c r="I315" s="55">
        <v>1E-3</v>
      </c>
      <c r="J315" s="147" t="s">
        <v>34</v>
      </c>
      <c r="K315" s="55"/>
      <c r="L315" s="148" t="s">
        <v>1318</v>
      </c>
      <c r="M315" s="56"/>
      <c r="N315" s="42" t="str">
        <f t="shared" si="53"/>
        <v>MMXU.PhV.phsA.mag</v>
      </c>
      <c r="O315" s="85"/>
      <c r="P315" s="55" t="s">
        <v>69</v>
      </c>
      <c r="Q315" s="85"/>
      <c r="R315" s="85"/>
    </row>
    <row r="316" spans="1:18" ht="24.6" customHeight="1" x14ac:dyDescent="0.2">
      <c r="A316" s="209" t="str">
        <f t="shared" si="52"/>
        <v>HM+34</v>
      </c>
      <c r="B316" s="208" t="s">
        <v>1576</v>
      </c>
      <c r="C316" s="55">
        <v>1</v>
      </c>
      <c r="D316" s="54">
        <v>0</v>
      </c>
      <c r="E316" s="55">
        <v>2147483647</v>
      </c>
      <c r="F316" s="55">
        <v>1E-3</v>
      </c>
      <c r="G316" s="55">
        <v>0</v>
      </c>
      <c r="H316" s="55" t="s">
        <v>106</v>
      </c>
      <c r="I316" s="55">
        <v>1E-3</v>
      </c>
      <c r="J316" s="147" t="s">
        <v>34</v>
      </c>
      <c r="K316" s="147"/>
      <c r="L316" s="148" t="s">
        <v>1320</v>
      </c>
      <c r="M316" s="56"/>
      <c r="N316" s="42" t="str">
        <f t="shared" si="53"/>
        <v>MMXU.PhV.phsB.mag</v>
      </c>
      <c r="O316" s="85"/>
      <c r="P316" s="55" t="s">
        <v>69</v>
      </c>
      <c r="Q316" s="85"/>
      <c r="R316" s="85"/>
    </row>
    <row r="317" spans="1:18" ht="24.6" customHeight="1" x14ac:dyDescent="0.2">
      <c r="A317" s="209" t="str">
        <f t="shared" si="52"/>
        <v>HM+35</v>
      </c>
      <c r="B317" s="208" t="s">
        <v>1577</v>
      </c>
      <c r="C317" s="55">
        <v>1</v>
      </c>
      <c r="D317" s="54">
        <v>0</v>
      </c>
      <c r="E317" s="55">
        <v>2147483647</v>
      </c>
      <c r="F317" s="55">
        <v>1E-3</v>
      </c>
      <c r="G317" s="55">
        <v>0</v>
      </c>
      <c r="H317" s="55" t="s">
        <v>106</v>
      </c>
      <c r="I317" s="55">
        <v>1E-3</v>
      </c>
      <c r="J317" s="147" t="s">
        <v>34</v>
      </c>
      <c r="K317" s="147"/>
      <c r="L317" s="148" t="s">
        <v>1361</v>
      </c>
      <c r="M317" s="56"/>
      <c r="N317" s="42" t="str">
        <f t="shared" si="53"/>
        <v>MMXU.PhV.phsC.mag</v>
      </c>
      <c r="O317" s="85"/>
      <c r="P317" s="55" t="s">
        <v>69</v>
      </c>
      <c r="Q317" s="85"/>
      <c r="R317" s="85"/>
    </row>
    <row r="318" spans="1:18" ht="24.6" customHeight="1" x14ac:dyDescent="0.2">
      <c r="A318" s="209" t="str">
        <f t="shared" si="52"/>
        <v>HM+36</v>
      </c>
      <c r="B318" s="208" t="s">
        <v>1578</v>
      </c>
      <c r="C318" s="55">
        <v>1</v>
      </c>
      <c r="D318" s="54">
        <v>0</v>
      </c>
      <c r="E318" s="55">
        <v>2147483647</v>
      </c>
      <c r="F318" s="55">
        <v>1E-3</v>
      </c>
      <c r="G318" s="55">
        <v>0</v>
      </c>
      <c r="H318" s="55" t="s">
        <v>106</v>
      </c>
      <c r="I318" s="55">
        <v>1E-3</v>
      </c>
      <c r="J318" s="147" t="s">
        <v>34</v>
      </c>
      <c r="K318" s="147"/>
      <c r="L318" s="56" t="s">
        <v>1362</v>
      </c>
      <c r="M318" s="56"/>
      <c r="N318" s="42" t="str">
        <f t="shared" si="53"/>
        <v>MMXU.AvPPVPhs</v>
      </c>
      <c r="O318" s="85"/>
      <c r="P318" s="55" t="s">
        <v>69</v>
      </c>
      <c r="Q318" s="85"/>
      <c r="R318" s="85"/>
    </row>
    <row r="319" spans="1:18" ht="24.6" customHeight="1" x14ac:dyDescent="0.2">
      <c r="A319" s="209" t="e">
        <f>"HM+" &amp; (ROW(#REF!))</f>
        <v>#REF!</v>
      </c>
      <c r="B319" s="208" t="s">
        <v>1579</v>
      </c>
      <c r="C319" s="55">
        <v>1</v>
      </c>
      <c r="D319" s="54">
        <v>-2147483648</v>
      </c>
      <c r="E319" s="55">
        <v>2147483647</v>
      </c>
      <c r="F319" s="55">
        <v>0.1</v>
      </c>
      <c r="G319" s="55">
        <v>0</v>
      </c>
      <c r="H319" s="55" t="s">
        <v>150</v>
      </c>
      <c r="I319" s="55">
        <v>0.1</v>
      </c>
      <c r="J319" s="54" t="s">
        <v>34</v>
      </c>
      <c r="K319" s="55"/>
      <c r="L319" s="56" t="s">
        <v>1358</v>
      </c>
      <c r="M319" s="56"/>
      <c r="N319" s="42" t="str">
        <f t="shared" si="53"/>
        <v>MMXU.A.phsA.mag</v>
      </c>
      <c r="O319" s="85"/>
      <c r="P319" s="55" t="s">
        <v>69</v>
      </c>
      <c r="Q319" s="85"/>
      <c r="R319" s="85"/>
    </row>
    <row r="320" spans="1:18" ht="24.6" customHeight="1" x14ac:dyDescent="0.2">
      <c r="A320" s="209" t="e">
        <f>"HM+" &amp; (ROW(#REF!))</f>
        <v>#REF!</v>
      </c>
      <c r="B320" s="208" t="s">
        <v>1580</v>
      </c>
      <c r="C320" s="55">
        <v>1</v>
      </c>
      <c r="D320" s="54">
        <v>-2147483648</v>
      </c>
      <c r="E320" s="55">
        <v>2147483647</v>
      </c>
      <c r="F320" s="55">
        <v>0.1</v>
      </c>
      <c r="G320" s="55">
        <v>0</v>
      </c>
      <c r="H320" s="55" t="s">
        <v>150</v>
      </c>
      <c r="I320" s="55">
        <v>0.1</v>
      </c>
      <c r="J320" s="54" t="s">
        <v>34</v>
      </c>
      <c r="K320" s="55"/>
      <c r="L320" s="56" t="s">
        <v>1359</v>
      </c>
      <c r="M320" s="56"/>
      <c r="N320" s="42" t="str">
        <f t="shared" si="53"/>
        <v>MMXU.A.phsB.mag</v>
      </c>
      <c r="O320" s="85"/>
      <c r="P320" s="55" t="s">
        <v>69</v>
      </c>
      <c r="Q320" s="85"/>
      <c r="R320" s="85"/>
    </row>
    <row r="321" spans="1:18" ht="24.6" customHeight="1" x14ac:dyDescent="0.2">
      <c r="A321" s="209" t="str">
        <f t="shared" ref="A321:A326" si="54">"HM+" &amp; (ROW(A37))</f>
        <v>HM+37</v>
      </c>
      <c r="B321" s="208" t="s">
        <v>1581</v>
      </c>
      <c r="C321" s="55">
        <v>1</v>
      </c>
      <c r="D321" s="54">
        <v>-2147483648</v>
      </c>
      <c r="E321" s="55">
        <v>2147483647</v>
      </c>
      <c r="F321" s="55">
        <v>0.1</v>
      </c>
      <c r="G321" s="55">
        <v>0</v>
      </c>
      <c r="H321" s="55" t="s">
        <v>150</v>
      </c>
      <c r="I321" s="55">
        <v>0.1</v>
      </c>
      <c r="J321" s="54" t="s">
        <v>34</v>
      </c>
      <c r="K321" s="55"/>
      <c r="L321" s="56" t="s">
        <v>1360</v>
      </c>
      <c r="M321" s="56"/>
      <c r="N321" s="42" t="str">
        <f t="shared" si="53"/>
        <v>MMXU.A.phsC.mag</v>
      </c>
      <c r="O321" s="85"/>
      <c r="P321" s="55" t="s">
        <v>69</v>
      </c>
      <c r="Q321" s="85"/>
      <c r="R321" s="85"/>
    </row>
    <row r="322" spans="1:18" ht="24.6" customHeight="1" x14ac:dyDescent="0.2">
      <c r="A322" s="209" t="str">
        <f t="shared" si="54"/>
        <v>HM+38</v>
      </c>
      <c r="B322" s="208" t="s">
        <v>1876</v>
      </c>
      <c r="C322" s="55">
        <v>1</v>
      </c>
      <c r="D322" s="54">
        <v>-2147483648</v>
      </c>
      <c r="E322" s="55">
        <v>2147483647</v>
      </c>
      <c r="F322" s="55">
        <v>1</v>
      </c>
      <c r="G322" s="55">
        <v>0</v>
      </c>
      <c r="H322" s="55" t="s">
        <v>572</v>
      </c>
      <c r="I322" s="55">
        <v>1</v>
      </c>
      <c r="J322" s="55"/>
      <c r="K322" s="55"/>
      <c r="L322" s="56"/>
      <c r="M322" s="56"/>
      <c r="N322" s="42" t="str">
        <f t="shared" si="53"/>
        <v>.</v>
      </c>
      <c r="O322" s="85"/>
      <c r="P322" s="55" t="s">
        <v>69</v>
      </c>
      <c r="Q322" s="85"/>
      <c r="R322" s="85"/>
    </row>
    <row r="323" spans="1:18" ht="24.6" customHeight="1" x14ac:dyDescent="0.2">
      <c r="A323" s="209" t="str">
        <f t="shared" si="54"/>
        <v>HM+39</v>
      </c>
      <c r="B323" s="208" t="s">
        <v>1877</v>
      </c>
      <c r="C323" s="55">
        <v>1</v>
      </c>
      <c r="D323" s="54">
        <v>-2147483648</v>
      </c>
      <c r="E323" s="55">
        <v>2147483647</v>
      </c>
      <c r="F323" s="55">
        <v>1</v>
      </c>
      <c r="G323" s="55">
        <v>0</v>
      </c>
      <c r="H323" s="55" t="s">
        <v>572</v>
      </c>
      <c r="I323" s="55">
        <v>1</v>
      </c>
      <c r="J323" s="55"/>
      <c r="K323" s="55"/>
      <c r="L323" s="56"/>
      <c r="M323" s="56"/>
      <c r="N323" s="42" t="str">
        <f t="shared" si="53"/>
        <v>.</v>
      </c>
      <c r="O323" s="85"/>
      <c r="P323" s="55" t="s">
        <v>69</v>
      </c>
      <c r="Q323" s="85"/>
      <c r="R323" s="85"/>
    </row>
    <row r="324" spans="1:18" ht="24.6" customHeight="1" x14ac:dyDescent="0.2">
      <c r="A324" s="209" t="str">
        <f t="shared" si="54"/>
        <v>HM+40</v>
      </c>
      <c r="B324" s="208" t="s">
        <v>1878</v>
      </c>
      <c r="C324" s="55">
        <v>1</v>
      </c>
      <c r="D324" s="54">
        <v>-2147483648</v>
      </c>
      <c r="E324" s="55">
        <v>2147483647</v>
      </c>
      <c r="F324" s="55">
        <v>1</v>
      </c>
      <c r="G324" s="55">
        <v>0</v>
      </c>
      <c r="H324" s="55" t="s">
        <v>572</v>
      </c>
      <c r="I324" s="55">
        <v>1</v>
      </c>
      <c r="J324" s="55"/>
      <c r="K324" s="55"/>
      <c r="L324" s="56"/>
      <c r="M324" s="56"/>
      <c r="N324" s="42" t="str">
        <f t="shared" si="53"/>
        <v>.</v>
      </c>
      <c r="O324" s="85"/>
      <c r="P324" s="55" t="s">
        <v>69</v>
      </c>
      <c r="Q324" s="85"/>
      <c r="R324" s="85"/>
    </row>
    <row r="325" spans="1:18" ht="24.6" customHeight="1" x14ac:dyDescent="0.2">
      <c r="A325" s="209" t="str">
        <f t="shared" si="54"/>
        <v>HM+41</v>
      </c>
      <c r="B325" s="208" t="s">
        <v>1582</v>
      </c>
      <c r="C325" s="55">
        <v>1</v>
      </c>
      <c r="D325" s="54">
        <v>-2147483648</v>
      </c>
      <c r="E325" s="55">
        <v>2147483647</v>
      </c>
      <c r="F325" s="55">
        <v>1</v>
      </c>
      <c r="G325" s="55">
        <v>0</v>
      </c>
      <c r="H325" s="55" t="s">
        <v>574</v>
      </c>
      <c r="I325" s="55">
        <v>1</v>
      </c>
      <c r="J325" s="55"/>
      <c r="K325" s="55"/>
      <c r="L325" s="56"/>
      <c r="M325" s="56"/>
      <c r="N325" s="42" t="str">
        <f t="shared" si="53"/>
        <v>.</v>
      </c>
      <c r="O325" s="85"/>
      <c r="P325" s="55" t="s">
        <v>69</v>
      </c>
      <c r="Q325" s="85"/>
      <c r="R325" s="85"/>
    </row>
    <row r="326" spans="1:18" ht="24.6" customHeight="1" x14ac:dyDescent="0.2">
      <c r="A326" s="209" t="str">
        <f t="shared" si="54"/>
        <v>HM+42</v>
      </c>
      <c r="B326" s="208" t="s">
        <v>1583</v>
      </c>
      <c r="C326" s="55">
        <v>1</v>
      </c>
      <c r="D326" s="54">
        <v>-2147483648</v>
      </c>
      <c r="E326" s="55">
        <v>2147483647</v>
      </c>
      <c r="F326" s="55">
        <v>1</v>
      </c>
      <c r="G326" s="55">
        <v>0</v>
      </c>
      <c r="H326" s="55" t="s">
        <v>574</v>
      </c>
      <c r="I326" s="55">
        <v>1</v>
      </c>
      <c r="J326" s="55"/>
      <c r="K326" s="55"/>
      <c r="L326" s="56"/>
      <c r="M326" s="56"/>
      <c r="N326" s="42" t="str">
        <f t="shared" si="53"/>
        <v>.</v>
      </c>
      <c r="O326" s="85"/>
      <c r="P326" s="55" t="s">
        <v>69</v>
      </c>
      <c r="Q326" s="85"/>
      <c r="R326" s="85"/>
    </row>
    <row r="327" spans="1:18" ht="24.6" customHeight="1" x14ac:dyDescent="0.2">
      <c r="A327" s="209" t="str">
        <f>"HM+" &amp; (ROW(A47))</f>
        <v>HM+47</v>
      </c>
      <c r="B327" s="208" t="s">
        <v>1584</v>
      </c>
      <c r="C327" s="55">
        <v>1</v>
      </c>
      <c r="D327" s="54">
        <v>-2147483648</v>
      </c>
      <c r="E327" s="55">
        <v>2147483647</v>
      </c>
      <c r="F327" s="55">
        <v>1</v>
      </c>
      <c r="G327" s="55">
        <v>0</v>
      </c>
      <c r="H327" s="55" t="s">
        <v>574</v>
      </c>
      <c r="I327" s="55">
        <v>1</v>
      </c>
      <c r="J327" s="55"/>
      <c r="K327" s="55"/>
      <c r="L327" s="56"/>
      <c r="M327" s="56"/>
      <c r="N327" s="42" t="str">
        <f t="shared" si="53"/>
        <v>.</v>
      </c>
      <c r="O327" s="85"/>
      <c r="P327" s="55" t="s">
        <v>69</v>
      </c>
      <c r="Q327" s="85"/>
      <c r="R327" s="85"/>
    </row>
    <row r="328" spans="1:18" ht="24.6" customHeight="1" x14ac:dyDescent="0.2">
      <c r="A328" s="209" t="str">
        <f>"HM+" &amp; (ROW(A48))</f>
        <v>HM+48</v>
      </c>
      <c r="B328" s="73" t="s">
        <v>1585</v>
      </c>
      <c r="C328" s="54">
        <v>2</v>
      </c>
      <c r="D328" s="146">
        <v>0</v>
      </c>
      <c r="E328" s="146">
        <v>2147483647</v>
      </c>
      <c r="F328" s="54">
        <v>1</v>
      </c>
      <c r="G328" s="54">
        <v>0</v>
      </c>
      <c r="H328" s="54" t="s">
        <v>99</v>
      </c>
      <c r="I328" s="149" t="s">
        <v>222</v>
      </c>
      <c r="J328" s="55" t="s">
        <v>138</v>
      </c>
      <c r="K328" s="55"/>
      <c r="L328" s="56" t="s">
        <v>1471</v>
      </c>
      <c r="M328" s="42" t="s">
        <v>121</v>
      </c>
      <c r="N328" s="42" t="str">
        <f t="shared" si="53"/>
        <v>DRCT.WMax </v>
      </c>
      <c r="O328" s="85" t="s">
        <v>168</v>
      </c>
      <c r="P328" s="55" t="s">
        <v>69</v>
      </c>
      <c r="Q328" s="37" t="s">
        <v>169</v>
      </c>
      <c r="R328" s="181" t="s">
        <v>1337</v>
      </c>
    </row>
    <row r="329" spans="1:18" ht="24.6" customHeight="1" x14ac:dyDescent="0.2">
      <c r="A329" s="209" t="str">
        <f>"HM+" &amp; (ROW(A49))</f>
        <v>HM+49</v>
      </c>
      <c r="B329" s="36" t="s">
        <v>1586</v>
      </c>
      <c r="C329" s="54">
        <v>2</v>
      </c>
      <c r="D329" s="146">
        <v>0</v>
      </c>
      <c r="E329" s="146">
        <v>2147483647</v>
      </c>
      <c r="F329" s="54">
        <v>1</v>
      </c>
      <c r="G329" s="54">
        <v>0</v>
      </c>
      <c r="H329" s="54" t="s">
        <v>106</v>
      </c>
      <c r="I329" s="149" t="s">
        <v>223</v>
      </c>
      <c r="J329" s="55" t="s">
        <v>89</v>
      </c>
      <c r="K329" s="55"/>
      <c r="L329" s="56" t="s">
        <v>1315</v>
      </c>
      <c r="M329" s="42" t="s">
        <v>121</v>
      </c>
      <c r="N329" s="42" t="str">
        <f t="shared" si="53"/>
        <v>DOPR.ECPVRef</v>
      </c>
      <c r="O329" s="85" t="s">
        <v>197</v>
      </c>
      <c r="P329" s="55" t="s">
        <v>69</v>
      </c>
      <c r="Q329" s="37"/>
      <c r="R329" s="181" t="s">
        <v>1324</v>
      </c>
    </row>
    <row r="330" spans="1:18" ht="24.6" customHeight="1" x14ac:dyDescent="0.2">
      <c r="A330" s="209" t="str">
        <f>"HM+" &amp; (ROW(A50))</f>
        <v>HM+50</v>
      </c>
      <c r="B330" s="36" t="s">
        <v>1587</v>
      </c>
      <c r="C330" s="54">
        <v>2</v>
      </c>
      <c r="D330" s="146">
        <v>0</v>
      </c>
      <c r="E330" s="146">
        <v>2147483647</v>
      </c>
      <c r="F330" s="54">
        <v>1</v>
      </c>
      <c r="G330" s="54">
        <v>0</v>
      </c>
      <c r="H330" s="54" t="s">
        <v>106</v>
      </c>
      <c r="I330" s="149" t="s">
        <v>223</v>
      </c>
      <c r="J330" s="55" t="s">
        <v>89</v>
      </c>
      <c r="K330" s="55"/>
      <c r="L330" s="56" t="s">
        <v>1316</v>
      </c>
      <c r="M330" s="42" t="s">
        <v>121</v>
      </c>
      <c r="N330" s="42" t="str">
        <f t="shared" si="53"/>
        <v>DOPR.ECPVRefOfs</v>
      </c>
      <c r="O330" s="85" t="s">
        <v>197</v>
      </c>
      <c r="P330" s="55" t="s">
        <v>69</v>
      </c>
      <c r="Q330" s="36"/>
      <c r="R330" s="181" t="s">
        <v>1324</v>
      </c>
    </row>
    <row r="331" spans="1:18" ht="30" customHeight="1" x14ac:dyDescent="0.2">
      <c r="A331" s="209" t="str">
        <f>"HM+" &amp; (ROW(A51))</f>
        <v>HM+51</v>
      </c>
      <c r="B331" s="36" t="s">
        <v>1559</v>
      </c>
      <c r="C331" s="54">
        <v>2</v>
      </c>
      <c r="D331" s="146">
        <v>0</v>
      </c>
      <c r="E331" s="146">
        <v>2147483647</v>
      </c>
      <c r="F331" s="54">
        <v>1</v>
      </c>
      <c r="G331" s="54">
        <v>0</v>
      </c>
      <c r="H331" s="54" t="s">
        <v>99</v>
      </c>
      <c r="I331" s="149" t="s">
        <v>223</v>
      </c>
      <c r="J331" s="55" t="s">
        <v>34</v>
      </c>
      <c r="K331" s="55"/>
      <c r="L331" s="56" t="s">
        <v>1301</v>
      </c>
      <c r="M331" s="42" t="s">
        <v>36</v>
      </c>
      <c r="N331" s="42" t="str">
        <f t="shared" ref="N331" si="55">J331&amp;K331 &amp;"."&amp;L331</f>
        <v>MMXU.TotW.RangeC.hLim</v>
      </c>
      <c r="O331" s="85"/>
      <c r="P331" s="55" t="s">
        <v>69</v>
      </c>
      <c r="Q331" s="37"/>
      <c r="R331" s="181" t="s">
        <v>1303</v>
      </c>
    </row>
    <row r="332" spans="1:18" ht="22.5" customHeight="1" x14ac:dyDescent="0.2">
      <c r="A332" s="209" t="str">
        <f t="shared" ref="A332:A339" si="56">"HM+" &amp; (ROW(A90))</f>
        <v>HM+90</v>
      </c>
      <c r="B332" s="36" t="s">
        <v>1560</v>
      </c>
      <c r="C332" s="54">
        <v>2</v>
      </c>
      <c r="D332" s="146">
        <v>0</v>
      </c>
      <c r="E332" s="146">
        <v>2147483647</v>
      </c>
      <c r="F332" s="54">
        <v>1</v>
      </c>
      <c r="G332" s="54">
        <v>0</v>
      </c>
      <c r="H332" s="54" t="s">
        <v>99</v>
      </c>
      <c r="I332" s="149" t="s">
        <v>223</v>
      </c>
      <c r="J332" s="55" t="s">
        <v>34</v>
      </c>
      <c r="K332" s="55"/>
      <c r="L332" s="56" t="s">
        <v>1302</v>
      </c>
      <c r="M332" s="42" t="s">
        <v>36</v>
      </c>
      <c r="N332" s="42" t="str">
        <f t="shared" si="53"/>
        <v>MMXU.TotW.RangeC.lLim</v>
      </c>
      <c r="O332" s="85"/>
      <c r="P332" s="55" t="s">
        <v>69</v>
      </c>
      <c r="Q332" s="37"/>
      <c r="R332" s="37"/>
    </row>
    <row r="333" spans="1:18" ht="22.5" customHeight="1" x14ac:dyDescent="0.2">
      <c r="A333" s="209" t="str">
        <f t="shared" si="56"/>
        <v>HM+91</v>
      </c>
      <c r="B333" s="36" t="s">
        <v>1561</v>
      </c>
      <c r="C333" s="54">
        <v>2</v>
      </c>
      <c r="D333" s="146">
        <v>0</v>
      </c>
      <c r="E333" s="146">
        <v>2147483647</v>
      </c>
      <c r="F333" s="54">
        <v>1</v>
      </c>
      <c r="G333" s="54">
        <v>0</v>
      </c>
      <c r="H333" s="54" t="s">
        <v>101</v>
      </c>
      <c r="I333" s="149" t="s">
        <v>223</v>
      </c>
      <c r="J333" s="55" t="s">
        <v>34</v>
      </c>
      <c r="K333" s="55"/>
      <c r="L333" s="56" t="s">
        <v>1326</v>
      </c>
      <c r="M333" s="42" t="s">
        <v>36</v>
      </c>
      <c r="N333" s="42" t="str">
        <f t="shared" si="53"/>
        <v>MMXU.TotVAr.rangeC.hLim</v>
      </c>
      <c r="O333" s="85"/>
      <c r="P333" s="55" t="s">
        <v>69</v>
      </c>
      <c r="Q333" s="37"/>
      <c r="R333" s="37"/>
    </row>
    <row r="334" spans="1:18" ht="22.5" customHeight="1" x14ac:dyDescent="0.2">
      <c r="A334" s="209" t="str">
        <f t="shared" si="56"/>
        <v>HM+92</v>
      </c>
      <c r="B334" s="36" t="s">
        <v>1562</v>
      </c>
      <c r="C334" s="54">
        <v>2</v>
      </c>
      <c r="D334" s="146">
        <v>0</v>
      </c>
      <c r="E334" s="146">
        <v>2147483647</v>
      </c>
      <c r="F334" s="54">
        <v>1</v>
      </c>
      <c r="G334" s="54">
        <v>0</v>
      </c>
      <c r="H334" s="54" t="s">
        <v>101</v>
      </c>
      <c r="I334" s="149" t="s">
        <v>223</v>
      </c>
      <c r="J334" s="55" t="s">
        <v>34</v>
      </c>
      <c r="K334" s="55"/>
      <c r="L334" s="56" t="s">
        <v>1332</v>
      </c>
      <c r="M334" s="42" t="s">
        <v>36</v>
      </c>
      <c r="N334" s="42" t="str">
        <f t="shared" si="53"/>
        <v>MMXU.TotVAr.rangeC.lLim</v>
      </c>
      <c r="O334" s="85"/>
      <c r="P334" s="55" t="s">
        <v>69</v>
      </c>
      <c r="Q334" s="37"/>
      <c r="R334" s="37"/>
    </row>
    <row r="335" spans="1:18" ht="22.5" customHeight="1" x14ac:dyDescent="0.2">
      <c r="A335" s="209" t="str">
        <f t="shared" si="56"/>
        <v>HM+93</v>
      </c>
      <c r="B335" s="36" t="s">
        <v>1563</v>
      </c>
      <c r="C335" s="54">
        <v>2</v>
      </c>
      <c r="D335" s="146">
        <v>-100</v>
      </c>
      <c r="E335" s="146">
        <v>100</v>
      </c>
      <c r="F335" s="54">
        <v>0.01</v>
      </c>
      <c r="G335" s="54">
        <v>0</v>
      </c>
      <c r="H335" s="54" t="s">
        <v>86</v>
      </c>
      <c r="I335" s="54">
        <v>0.01</v>
      </c>
      <c r="J335" s="55" t="s">
        <v>34</v>
      </c>
      <c r="K335" s="55"/>
      <c r="L335" s="56" t="s">
        <v>1327</v>
      </c>
      <c r="M335" s="42" t="s">
        <v>36</v>
      </c>
      <c r="N335" s="42" t="str">
        <f t="shared" si="53"/>
        <v>MMXU.TotPF.rangeC.hLim</v>
      </c>
      <c r="O335" s="85"/>
      <c r="P335" s="55" t="s">
        <v>69</v>
      </c>
      <c r="Q335" s="37"/>
      <c r="R335" s="37"/>
    </row>
    <row r="336" spans="1:18" ht="22.5" customHeight="1" x14ac:dyDescent="0.2">
      <c r="A336" s="209" t="str">
        <f t="shared" si="56"/>
        <v>HM+94</v>
      </c>
      <c r="B336" s="36" t="s">
        <v>1564</v>
      </c>
      <c r="C336" s="54">
        <v>2</v>
      </c>
      <c r="D336" s="146">
        <v>-100</v>
      </c>
      <c r="E336" s="146">
        <v>100</v>
      </c>
      <c r="F336" s="54">
        <v>0.01</v>
      </c>
      <c r="G336" s="54">
        <v>0</v>
      </c>
      <c r="H336" s="54" t="s">
        <v>86</v>
      </c>
      <c r="I336" s="54">
        <v>0.01</v>
      </c>
      <c r="J336" s="55" t="s">
        <v>34</v>
      </c>
      <c r="K336" s="55"/>
      <c r="L336" s="56" t="s">
        <v>1333</v>
      </c>
      <c r="M336" s="42" t="s">
        <v>36</v>
      </c>
      <c r="N336" s="42" t="str">
        <f t="shared" si="53"/>
        <v>MMXU.TotPF.rangeC.lLim</v>
      </c>
      <c r="O336" s="85"/>
      <c r="P336" s="55" t="s">
        <v>69</v>
      </c>
      <c r="Q336" s="37"/>
      <c r="R336" s="37"/>
    </row>
    <row r="337" spans="1:18" ht="24.75" customHeight="1" x14ac:dyDescent="0.2">
      <c r="A337" s="209" t="str">
        <f t="shared" si="56"/>
        <v>HM+95</v>
      </c>
      <c r="B337" s="36" t="s">
        <v>1565</v>
      </c>
      <c r="C337" s="54">
        <v>2</v>
      </c>
      <c r="D337" s="146">
        <v>0</v>
      </c>
      <c r="E337" s="146">
        <v>2147483647</v>
      </c>
      <c r="F337" s="54">
        <v>1</v>
      </c>
      <c r="G337" s="54">
        <v>0</v>
      </c>
      <c r="H337" s="54" t="s">
        <v>106</v>
      </c>
      <c r="I337" s="149" t="s">
        <v>223</v>
      </c>
      <c r="J337" s="55" t="s">
        <v>34</v>
      </c>
      <c r="K337" s="55"/>
      <c r="L337" s="56" t="s">
        <v>1328</v>
      </c>
      <c r="M337" s="42" t="s">
        <v>108</v>
      </c>
      <c r="N337" s="42" t="str">
        <f t="shared" si="53"/>
        <v>MMXU.PhV.phsA.rangeC.hLim</v>
      </c>
      <c r="O337" s="68"/>
      <c r="P337" s="55" t="s">
        <v>69</v>
      </c>
      <c r="Q337" s="37"/>
      <c r="R337" s="37"/>
    </row>
    <row r="338" spans="1:18" ht="28.5" customHeight="1" x14ac:dyDescent="0.2">
      <c r="A338" s="209" t="str">
        <f t="shared" si="56"/>
        <v>HM+96</v>
      </c>
      <c r="B338" s="36" t="s">
        <v>1566</v>
      </c>
      <c r="C338" s="54">
        <v>2</v>
      </c>
      <c r="D338" s="146">
        <v>0</v>
      </c>
      <c r="E338" s="146">
        <v>2147483647</v>
      </c>
      <c r="F338" s="54">
        <v>1</v>
      </c>
      <c r="G338" s="54">
        <v>0</v>
      </c>
      <c r="H338" s="54" t="s">
        <v>106</v>
      </c>
      <c r="I338" s="149" t="s">
        <v>223</v>
      </c>
      <c r="J338" s="55" t="s">
        <v>34</v>
      </c>
      <c r="K338" s="55"/>
      <c r="L338" s="56" t="s">
        <v>1334</v>
      </c>
      <c r="M338" s="42" t="s">
        <v>108</v>
      </c>
      <c r="N338" s="42" t="str">
        <f t="shared" si="53"/>
        <v>MMXU.PhV.phsA.rangeC.lLim</v>
      </c>
      <c r="O338" s="68"/>
      <c r="P338" s="55" t="s">
        <v>69</v>
      </c>
      <c r="Q338" s="37"/>
      <c r="R338" s="37"/>
    </row>
    <row r="339" spans="1:18" ht="23.25" customHeight="1" x14ac:dyDescent="0.2">
      <c r="A339" s="209" t="str">
        <f t="shared" si="56"/>
        <v>HM+97</v>
      </c>
      <c r="B339" s="36" t="s">
        <v>1567</v>
      </c>
      <c r="C339" s="54">
        <v>2</v>
      </c>
      <c r="D339" s="146">
        <v>0</v>
      </c>
      <c r="E339" s="146">
        <v>2147483647</v>
      </c>
      <c r="F339" s="54">
        <v>1</v>
      </c>
      <c r="G339" s="54">
        <v>0</v>
      </c>
      <c r="H339" s="54" t="s">
        <v>106</v>
      </c>
      <c r="I339" s="149" t="s">
        <v>223</v>
      </c>
      <c r="J339" s="55" t="s">
        <v>34</v>
      </c>
      <c r="K339" s="55"/>
      <c r="L339" s="56" t="s">
        <v>1329</v>
      </c>
      <c r="M339" s="42" t="s">
        <v>108</v>
      </c>
      <c r="N339" s="42" t="str">
        <f t="shared" si="53"/>
        <v>MMXU.PhV.phsB.rangeC.hLim</v>
      </c>
      <c r="O339" s="68"/>
      <c r="P339" s="55" t="s">
        <v>69</v>
      </c>
      <c r="Q339" s="37"/>
      <c r="R339" s="37"/>
    </row>
    <row r="340" spans="1:18" ht="21.75" customHeight="1" x14ac:dyDescent="0.2">
      <c r="A340" s="209" t="str">
        <f>"HM+" &amp; (ROW(A60))</f>
        <v>HM+60</v>
      </c>
      <c r="B340" s="36" t="s">
        <v>1568</v>
      </c>
      <c r="C340" s="54">
        <v>2</v>
      </c>
      <c r="D340" s="146">
        <v>0</v>
      </c>
      <c r="E340" s="146">
        <v>2147483647</v>
      </c>
      <c r="F340" s="54">
        <v>1</v>
      </c>
      <c r="G340" s="54">
        <v>0</v>
      </c>
      <c r="H340" s="54" t="s">
        <v>106</v>
      </c>
      <c r="I340" s="149" t="s">
        <v>223</v>
      </c>
      <c r="J340" s="55" t="s">
        <v>34</v>
      </c>
      <c r="K340" s="55"/>
      <c r="L340" s="56" t="s">
        <v>1335</v>
      </c>
      <c r="M340" s="42" t="s">
        <v>108</v>
      </c>
      <c r="N340" s="42" t="str">
        <f t="shared" si="53"/>
        <v>MMXU.PhV.phsB.rangeC.lLim</v>
      </c>
      <c r="O340" s="68"/>
      <c r="P340" s="55" t="s">
        <v>69</v>
      </c>
      <c r="Q340" s="37"/>
      <c r="R340" s="37"/>
    </row>
    <row r="341" spans="1:18" ht="22.5" customHeight="1" x14ac:dyDescent="0.2">
      <c r="A341" s="209" t="str">
        <f>"HM+" &amp; (ROW(A61))</f>
        <v>HM+61</v>
      </c>
      <c r="B341" s="36" t="s">
        <v>1569</v>
      </c>
      <c r="C341" s="54">
        <v>2</v>
      </c>
      <c r="D341" s="146">
        <v>0</v>
      </c>
      <c r="E341" s="146">
        <v>2147483647</v>
      </c>
      <c r="F341" s="54">
        <v>1</v>
      </c>
      <c r="G341" s="54">
        <v>0</v>
      </c>
      <c r="H341" s="54" t="s">
        <v>106</v>
      </c>
      <c r="I341" s="149" t="s">
        <v>223</v>
      </c>
      <c r="J341" s="55" t="s">
        <v>34</v>
      </c>
      <c r="K341" s="55"/>
      <c r="L341" s="56" t="s">
        <v>1330</v>
      </c>
      <c r="M341" s="42" t="s">
        <v>108</v>
      </c>
      <c r="N341" s="42" t="str">
        <f t="shared" si="53"/>
        <v>MMXU.PhV.phsC.rangeC.hLim</v>
      </c>
      <c r="O341" s="68"/>
      <c r="P341" s="55" t="s">
        <v>69</v>
      </c>
      <c r="Q341" s="37"/>
      <c r="R341" s="37"/>
    </row>
    <row r="342" spans="1:18" ht="26.25" customHeight="1" x14ac:dyDescent="0.2">
      <c r="A342" s="209" t="str">
        <f>"HM+" &amp; (ROW(A62))</f>
        <v>HM+62</v>
      </c>
      <c r="B342" s="36" t="s">
        <v>1570</v>
      </c>
      <c r="C342" s="54">
        <v>2</v>
      </c>
      <c r="D342" s="146">
        <v>0</v>
      </c>
      <c r="E342" s="146">
        <v>2147483647</v>
      </c>
      <c r="F342" s="54">
        <v>1</v>
      </c>
      <c r="G342" s="54">
        <v>0</v>
      </c>
      <c r="H342" s="54" t="s">
        <v>106</v>
      </c>
      <c r="I342" s="149" t="s">
        <v>223</v>
      </c>
      <c r="J342" s="55" t="s">
        <v>34</v>
      </c>
      <c r="K342" s="55"/>
      <c r="L342" s="56" t="s">
        <v>1336</v>
      </c>
      <c r="M342" s="42" t="s">
        <v>108</v>
      </c>
      <c r="N342" s="42" t="str">
        <f t="shared" si="53"/>
        <v>MMXU.PhV.phsC.rangeC.lLim</v>
      </c>
      <c r="O342" s="68"/>
      <c r="P342" s="55" t="s">
        <v>69</v>
      </c>
      <c r="Q342" s="37"/>
      <c r="R342" s="37"/>
    </row>
    <row r="343" spans="1:18" s="233" customFormat="1" ht="45.95" customHeight="1" x14ac:dyDescent="0.2">
      <c r="A343" s="258" t="s">
        <v>391</v>
      </c>
      <c r="B343" s="259" t="s">
        <v>1588</v>
      </c>
      <c r="C343" s="245"/>
      <c r="D343" s="246"/>
      <c r="E343" s="246"/>
      <c r="F343" s="245"/>
      <c r="G343" s="245"/>
      <c r="H343" s="245"/>
      <c r="I343" s="247"/>
      <c r="J343" s="245"/>
      <c r="K343" s="245"/>
      <c r="L343" s="73"/>
      <c r="M343" s="248"/>
      <c r="N343" s="41" t="str">
        <f t="shared" si="53"/>
        <v>.</v>
      </c>
      <c r="O343" s="248"/>
      <c r="P343" s="55" t="s">
        <v>69</v>
      </c>
      <c r="Q343" s="248"/>
      <c r="R343" s="248"/>
    </row>
    <row r="344" spans="1:18" ht="24" x14ac:dyDescent="0.2">
      <c r="A344" s="28" t="str">
        <f>"HM+ mhai(m-1)"</f>
        <v>HM+ mhai(m-1)</v>
      </c>
      <c r="B344" s="42" t="s">
        <v>936</v>
      </c>
      <c r="C344" s="54">
        <v>3</v>
      </c>
      <c r="D344" s="146">
        <v>1</v>
      </c>
      <c r="E344" s="146">
        <v>5</v>
      </c>
      <c r="F344" s="54">
        <v>1</v>
      </c>
      <c r="G344" s="54">
        <v>0</v>
      </c>
      <c r="H344" s="54" t="s">
        <v>88</v>
      </c>
      <c r="I344" s="54">
        <v>1</v>
      </c>
      <c r="J344" s="147" t="s">
        <v>89</v>
      </c>
      <c r="K344" s="147"/>
      <c r="L344" s="148" t="s">
        <v>90</v>
      </c>
      <c r="M344" s="148" t="s">
        <v>91</v>
      </c>
      <c r="N344" s="42" t="str">
        <f t="shared" ref="N344:N370" si="57">J344&amp;K344 &amp;"."&amp;L344</f>
        <v>DOPR.ECPType</v>
      </c>
      <c r="O344" s="85"/>
      <c r="P344" s="55" t="s">
        <v>69</v>
      </c>
      <c r="Q344" s="85"/>
      <c r="R344" s="85"/>
    </row>
    <row r="345" spans="1:18" ht="24.6" customHeight="1" x14ac:dyDescent="0.2">
      <c r="A345" s="28" t="str">
        <f t="shared" ref="A345:A361" si="58">"HM+ mhai(m-1)+"  &amp; (ROW(A1))</f>
        <v>HM+ mhai(m-1)+1</v>
      </c>
      <c r="B345" s="41" t="s">
        <v>877</v>
      </c>
      <c r="C345" s="54">
        <v>3</v>
      </c>
      <c r="D345" s="146">
        <v>0</v>
      </c>
      <c r="E345" s="146">
        <v>70000</v>
      </c>
      <c r="F345" s="54">
        <v>1E-3</v>
      </c>
      <c r="G345" s="54">
        <v>0</v>
      </c>
      <c r="H345" s="54" t="s">
        <v>103</v>
      </c>
      <c r="I345" s="54">
        <v>1E-3</v>
      </c>
      <c r="J345" s="147" t="s">
        <v>34</v>
      </c>
      <c r="K345" s="147"/>
      <c r="L345" s="148" t="s">
        <v>104</v>
      </c>
      <c r="M345" s="148" t="s">
        <v>36</v>
      </c>
      <c r="N345" s="42" t="str">
        <f t="shared" si="57"/>
        <v xml:space="preserve">MMXU.Hz </v>
      </c>
      <c r="O345" s="85"/>
      <c r="P345" s="55" t="s">
        <v>69</v>
      </c>
      <c r="Q345" s="85"/>
      <c r="R345" s="85"/>
    </row>
    <row r="346" spans="1:18" ht="24.6" customHeight="1" x14ac:dyDescent="0.2">
      <c r="A346" s="28" t="str">
        <f t="shared" si="58"/>
        <v>HM+ mhai(m-1)+2</v>
      </c>
      <c r="B346" s="41" t="s">
        <v>867</v>
      </c>
      <c r="C346" s="54">
        <v>3</v>
      </c>
      <c r="D346" s="146">
        <v>-2147483648</v>
      </c>
      <c r="E346" s="146">
        <v>2147483647</v>
      </c>
      <c r="F346" s="54">
        <v>1</v>
      </c>
      <c r="G346" s="54">
        <v>0</v>
      </c>
      <c r="H346" s="54" t="s">
        <v>99</v>
      </c>
      <c r="I346" s="149" t="s">
        <v>223</v>
      </c>
      <c r="J346" s="147" t="s">
        <v>34</v>
      </c>
      <c r="K346" s="147"/>
      <c r="L346" s="148" t="s">
        <v>100</v>
      </c>
      <c r="M346" s="148" t="s">
        <v>36</v>
      </c>
      <c r="N346" s="42" t="str">
        <f t="shared" si="57"/>
        <v xml:space="preserve">MMXU.TotW </v>
      </c>
      <c r="O346" s="85"/>
      <c r="P346" s="55" t="s">
        <v>69</v>
      </c>
      <c r="Q346" s="85"/>
      <c r="R346" s="85"/>
    </row>
    <row r="347" spans="1:18" ht="24.6" customHeight="1" x14ac:dyDescent="0.2">
      <c r="A347" s="28" t="str">
        <f t="shared" si="58"/>
        <v>HM+ mhai(m-1)+3</v>
      </c>
      <c r="B347" s="41" t="s">
        <v>868</v>
      </c>
      <c r="C347" s="54">
        <v>3</v>
      </c>
      <c r="D347" s="146">
        <v>-2147483648</v>
      </c>
      <c r="E347" s="146">
        <v>2147483647</v>
      </c>
      <c r="F347" s="54">
        <v>1</v>
      </c>
      <c r="G347" s="54">
        <v>0</v>
      </c>
      <c r="H347" s="54" t="s">
        <v>101</v>
      </c>
      <c r="I347" s="149" t="s">
        <v>223</v>
      </c>
      <c r="J347" s="147" t="s">
        <v>34</v>
      </c>
      <c r="K347" s="147"/>
      <c r="L347" s="148" t="s">
        <v>102</v>
      </c>
      <c r="M347" s="148" t="s">
        <v>36</v>
      </c>
      <c r="N347" s="42" t="str">
        <f t="shared" si="57"/>
        <v xml:space="preserve">MMXU.TotVAr </v>
      </c>
      <c r="O347" s="85"/>
      <c r="P347" s="55" t="s">
        <v>69</v>
      </c>
      <c r="Q347" s="85"/>
      <c r="R347" s="85"/>
    </row>
    <row r="348" spans="1:18" ht="24.6" customHeight="1" x14ac:dyDescent="0.2">
      <c r="A348" s="28" t="str">
        <f t="shared" si="58"/>
        <v>HM+ mhai(m-1)+4</v>
      </c>
      <c r="B348" s="41" t="s">
        <v>869</v>
      </c>
      <c r="C348" s="54">
        <v>3</v>
      </c>
      <c r="D348" s="146">
        <v>-100</v>
      </c>
      <c r="E348" s="146">
        <v>100</v>
      </c>
      <c r="F348" s="54">
        <v>0.01</v>
      </c>
      <c r="G348" s="54">
        <v>0</v>
      </c>
      <c r="H348" s="54" t="s">
        <v>68</v>
      </c>
      <c r="I348" s="54">
        <v>0.01</v>
      </c>
      <c r="J348" s="147" t="s">
        <v>34</v>
      </c>
      <c r="K348" s="147"/>
      <c r="L348" s="148" t="s">
        <v>105</v>
      </c>
      <c r="M348" s="148" t="s">
        <v>36</v>
      </c>
      <c r="N348" s="42" t="str">
        <f t="shared" si="57"/>
        <v xml:space="preserve">MMXU.TotPF </v>
      </c>
      <c r="O348" s="85"/>
      <c r="P348" s="55" t="s">
        <v>69</v>
      </c>
      <c r="Q348" s="85"/>
      <c r="R348" s="85"/>
    </row>
    <row r="349" spans="1:18" ht="24.6" customHeight="1" x14ac:dyDescent="0.2">
      <c r="A349" s="28" t="str">
        <f t="shared" si="58"/>
        <v>HM+ mhai(m-1)+5</v>
      </c>
      <c r="B349" s="41" t="s">
        <v>870</v>
      </c>
      <c r="C349" s="54">
        <v>3</v>
      </c>
      <c r="D349" s="146">
        <v>-2147483648</v>
      </c>
      <c r="E349" s="146">
        <v>2147483647</v>
      </c>
      <c r="F349" s="54">
        <v>1</v>
      </c>
      <c r="G349" s="54">
        <v>0</v>
      </c>
      <c r="H349" s="54" t="s">
        <v>141</v>
      </c>
      <c r="I349" s="149" t="s">
        <v>223</v>
      </c>
      <c r="J349" s="147" t="s">
        <v>34</v>
      </c>
      <c r="K349" s="147"/>
      <c r="L349" s="148" t="s">
        <v>333</v>
      </c>
      <c r="M349" s="148" t="s">
        <v>36</v>
      </c>
      <c r="N349" s="42" t="str">
        <f t="shared" si="57"/>
        <v>MMXU.TotVA</v>
      </c>
      <c r="O349" s="85"/>
      <c r="P349" s="55" t="s">
        <v>69</v>
      </c>
      <c r="Q349" s="85" t="s">
        <v>214</v>
      </c>
      <c r="R349" s="85"/>
    </row>
    <row r="350" spans="1:18" ht="24.6" customHeight="1" x14ac:dyDescent="0.2">
      <c r="A350" s="28" t="str">
        <f t="shared" si="58"/>
        <v>HM+ mhai(m-1)+6</v>
      </c>
      <c r="B350" s="41" t="s">
        <v>871</v>
      </c>
      <c r="C350" s="54">
        <v>3</v>
      </c>
      <c r="D350" s="146">
        <v>0</v>
      </c>
      <c r="E350" s="146">
        <v>2147483647</v>
      </c>
      <c r="F350" s="54">
        <v>1</v>
      </c>
      <c r="G350" s="54">
        <v>0</v>
      </c>
      <c r="H350" s="54" t="s">
        <v>106</v>
      </c>
      <c r="I350" s="149" t="s">
        <v>223</v>
      </c>
      <c r="J350" s="147" t="s">
        <v>34</v>
      </c>
      <c r="K350" s="147"/>
      <c r="L350" s="148" t="s">
        <v>107</v>
      </c>
      <c r="M350" s="148" t="s">
        <v>108</v>
      </c>
      <c r="N350" s="42" t="str">
        <f t="shared" si="57"/>
        <v>MMXU.PhV.PhsA.mag</v>
      </c>
      <c r="O350" s="85"/>
      <c r="P350" s="55" t="s">
        <v>69</v>
      </c>
      <c r="Q350" s="85"/>
      <c r="R350" s="85"/>
    </row>
    <row r="351" spans="1:18" ht="24.6" customHeight="1" x14ac:dyDescent="0.2">
      <c r="A351" s="28" t="str">
        <f t="shared" si="58"/>
        <v>HM+ mhai(m-1)+7</v>
      </c>
      <c r="B351" s="41" t="s">
        <v>872</v>
      </c>
      <c r="C351" s="54">
        <v>3</v>
      </c>
      <c r="D351" s="146">
        <v>0</v>
      </c>
      <c r="E351" s="146">
        <v>3600</v>
      </c>
      <c r="F351" s="54">
        <v>0.1</v>
      </c>
      <c r="G351" s="54">
        <v>0</v>
      </c>
      <c r="H351" s="54" t="s">
        <v>109</v>
      </c>
      <c r="I351" s="54">
        <v>0.1</v>
      </c>
      <c r="J351" s="147" t="s">
        <v>34</v>
      </c>
      <c r="K351" s="147"/>
      <c r="L351" s="148" t="s">
        <v>110</v>
      </c>
      <c r="M351" s="148" t="s">
        <v>108</v>
      </c>
      <c r="N351" s="42" t="str">
        <f t="shared" si="57"/>
        <v>MMXU.PhV.PhsA.ang</v>
      </c>
      <c r="O351" s="85"/>
      <c r="P351" s="55" t="s">
        <v>69</v>
      </c>
      <c r="Q351" s="85"/>
      <c r="R351" s="85"/>
    </row>
    <row r="352" spans="1:18" ht="24.6" customHeight="1" x14ac:dyDescent="0.2">
      <c r="A352" s="28" t="str">
        <f t="shared" si="58"/>
        <v>HM+ mhai(m-1)+8</v>
      </c>
      <c r="B352" s="41" t="s">
        <v>873</v>
      </c>
      <c r="C352" s="54">
        <v>3</v>
      </c>
      <c r="D352" s="146">
        <v>0</v>
      </c>
      <c r="E352" s="146">
        <v>2147483647</v>
      </c>
      <c r="F352" s="54">
        <v>1</v>
      </c>
      <c r="G352" s="54">
        <v>0</v>
      </c>
      <c r="H352" s="54" t="s">
        <v>106</v>
      </c>
      <c r="I352" s="149" t="s">
        <v>223</v>
      </c>
      <c r="J352" s="147" t="s">
        <v>34</v>
      </c>
      <c r="K352" s="147"/>
      <c r="L352" s="148" t="s">
        <v>111</v>
      </c>
      <c r="M352" s="148" t="s">
        <v>108</v>
      </c>
      <c r="N352" s="42" t="str">
        <f t="shared" si="57"/>
        <v>MMXU.PhV.PhsB.mag</v>
      </c>
      <c r="O352" s="85"/>
      <c r="P352" s="55" t="s">
        <v>69</v>
      </c>
      <c r="Q352" s="85"/>
      <c r="R352" s="85"/>
    </row>
    <row r="353" spans="1:18" ht="24.6" customHeight="1" x14ac:dyDescent="0.2">
      <c r="A353" s="28" t="str">
        <f t="shared" si="58"/>
        <v>HM+ mhai(m-1)+9</v>
      </c>
      <c r="B353" s="41" t="s">
        <v>874</v>
      </c>
      <c r="C353" s="54">
        <v>3</v>
      </c>
      <c r="D353" s="146">
        <v>0</v>
      </c>
      <c r="E353" s="146">
        <v>3600</v>
      </c>
      <c r="F353" s="54">
        <v>0.1</v>
      </c>
      <c r="G353" s="54">
        <v>0</v>
      </c>
      <c r="H353" s="54" t="s">
        <v>109</v>
      </c>
      <c r="I353" s="54">
        <v>0.1</v>
      </c>
      <c r="J353" s="147" t="s">
        <v>34</v>
      </c>
      <c r="K353" s="147"/>
      <c r="L353" s="148" t="s">
        <v>112</v>
      </c>
      <c r="M353" s="148" t="s">
        <v>108</v>
      </c>
      <c r="N353" s="42" t="str">
        <f t="shared" si="57"/>
        <v>MMXU.PhV.PhsB.ang</v>
      </c>
      <c r="O353" s="85"/>
      <c r="P353" s="55" t="s">
        <v>69</v>
      </c>
      <c r="Q353" s="85"/>
      <c r="R353" s="85"/>
    </row>
    <row r="354" spans="1:18" ht="24.6" customHeight="1" x14ac:dyDescent="0.2">
      <c r="A354" s="28" t="str">
        <f t="shared" si="58"/>
        <v>HM+ mhai(m-1)+10</v>
      </c>
      <c r="B354" s="41" t="s">
        <v>875</v>
      </c>
      <c r="C354" s="54">
        <v>3</v>
      </c>
      <c r="D354" s="146">
        <v>0</v>
      </c>
      <c r="E354" s="146">
        <v>2147483647</v>
      </c>
      <c r="F354" s="54">
        <v>1</v>
      </c>
      <c r="G354" s="54">
        <v>0</v>
      </c>
      <c r="H354" s="54" t="s">
        <v>106</v>
      </c>
      <c r="I354" s="149" t="s">
        <v>223</v>
      </c>
      <c r="J354" s="147" t="s">
        <v>34</v>
      </c>
      <c r="K354" s="147"/>
      <c r="L354" s="148" t="s">
        <v>113</v>
      </c>
      <c r="M354" s="148" t="s">
        <v>108</v>
      </c>
      <c r="N354" s="42" t="str">
        <f t="shared" si="57"/>
        <v xml:space="preserve">MMXU.PhV.PhsC.mag </v>
      </c>
      <c r="O354" s="85"/>
      <c r="P354" s="55" t="s">
        <v>69</v>
      </c>
      <c r="Q354" s="85"/>
      <c r="R354" s="85"/>
    </row>
    <row r="355" spans="1:18" ht="24.6" customHeight="1" x14ac:dyDescent="0.2">
      <c r="A355" s="28" t="str">
        <f t="shared" si="58"/>
        <v>HM+ mhai(m-1)+11</v>
      </c>
      <c r="B355" s="41" t="s">
        <v>876</v>
      </c>
      <c r="C355" s="54">
        <v>3</v>
      </c>
      <c r="D355" s="146">
        <v>0</v>
      </c>
      <c r="E355" s="146">
        <v>3600</v>
      </c>
      <c r="F355" s="54">
        <v>0.1</v>
      </c>
      <c r="G355" s="54">
        <v>0</v>
      </c>
      <c r="H355" s="54" t="s">
        <v>109</v>
      </c>
      <c r="I355" s="54">
        <v>0.1</v>
      </c>
      <c r="J355" s="147" t="s">
        <v>34</v>
      </c>
      <c r="K355" s="147"/>
      <c r="L355" s="148" t="s">
        <v>114</v>
      </c>
      <c r="M355" s="148" t="s">
        <v>108</v>
      </c>
      <c r="N355" s="42" t="str">
        <f t="shared" si="57"/>
        <v>MMXU.PhV.PhsC.ang</v>
      </c>
      <c r="O355" s="85"/>
      <c r="P355" s="55" t="s">
        <v>69</v>
      </c>
      <c r="Q355" s="85"/>
      <c r="R355" s="85"/>
    </row>
    <row r="356" spans="1:18" ht="24.6" customHeight="1" x14ac:dyDescent="0.2">
      <c r="A356" s="28" t="str">
        <f t="shared" si="58"/>
        <v>HM+ mhai(m-1)+12</v>
      </c>
      <c r="B356" s="41" t="s">
        <v>935</v>
      </c>
      <c r="C356" s="54">
        <v>3</v>
      </c>
      <c r="D356" s="146">
        <v>1</v>
      </c>
      <c r="E356" s="146">
        <v>6</v>
      </c>
      <c r="F356" s="54">
        <v>1</v>
      </c>
      <c r="G356" s="54">
        <v>0</v>
      </c>
      <c r="H356" s="54" t="s">
        <v>88</v>
      </c>
      <c r="I356" s="54">
        <v>1</v>
      </c>
      <c r="J356" s="147" t="s">
        <v>89</v>
      </c>
      <c r="K356" s="147"/>
      <c r="L356" s="148" t="s">
        <v>92</v>
      </c>
      <c r="M356" s="148" t="s">
        <v>91</v>
      </c>
      <c r="N356" s="42" t="str">
        <f t="shared" si="57"/>
        <v>DOPR.CctPhs</v>
      </c>
      <c r="O356" s="85"/>
      <c r="P356" s="55" t="s">
        <v>69</v>
      </c>
      <c r="Q356" s="85"/>
      <c r="R356" s="85"/>
    </row>
    <row r="357" spans="1:18" ht="24.6" customHeight="1" x14ac:dyDescent="0.2">
      <c r="A357" s="28" t="str">
        <f t="shared" si="58"/>
        <v>HM+ mhai(m-1)+13</v>
      </c>
      <c r="B357" s="36" t="s">
        <v>931</v>
      </c>
      <c r="C357" s="54"/>
      <c r="D357" s="146">
        <v>0</v>
      </c>
      <c r="E357" s="146">
        <v>2147483647</v>
      </c>
      <c r="F357" s="54">
        <v>1</v>
      </c>
      <c r="G357" s="54">
        <v>0</v>
      </c>
      <c r="H357" s="54" t="s">
        <v>106</v>
      </c>
      <c r="I357" s="149" t="s">
        <v>223</v>
      </c>
      <c r="J357" s="54" t="s">
        <v>138</v>
      </c>
      <c r="K357" s="54"/>
      <c r="L357" s="37" t="s">
        <v>142</v>
      </c>
      <c r="M357" s="42" t="s">
        <v>121</v>
      </c>
      <c r="N357" s="42" t="str">
        <f t="shared" si="57"/>
        <v>DRCT.Vref</v>
      </c>
      <c r="O357" s="85"/>
      <c r="P357" s="55" t="s">
        <v>69</v>
      </c>
      <c r="Q357" s="85"/>
      <c r="R357" s="150"/>
    </row>
    <row r="358" spans="1:18" ht="24.6" customHeight="1" x14ac:dyDescent="0.2">
      <c r="A358" s="28" t="str">
        <f t="shared" si="58"/>
        <v>HM+ mhai(m-1)+14</v>
      </c>
      <c r="B358" s="36" t="s">
        <v>932</v>
      </c>
      <c r="C358" s="54"/>
      <c r="D358" s="146">
        <v>0</v>
      </c>
      <c r="E358" s="146">
        <v>2147483647</v>
      </c>
      <c r="F358" s="54">
        <v>1</v>
      </c>
      <c r="G358" s="54">
        <v>0</v>
      </c>
      <c r="H358" s="54" t="s">
        <v>106</v>
      </c>
      <c r="I358" s="149" t="s">
        <v>223</v>
      </c>
      <c r="J358" s="54" t="s">
        <v>138</v>
      </c>
      <c r="K358" s="54"/>
      <c r="L358" s="37" t="s">
        <v>143</v>
      </c>
      <c r="M358" s="42" t="s">
        <v>121</v>
      </c>
      <c r="N358" s="42" t="str">
        <f t="shared" si="57"/>
        <v>DRCT.VrefOfs</v>
      </c>
      <c r="O358" s="85"/>
      <c r="P358" s="55" t="s">
        <v>69</v>
      </c>
      <c r="Q358" s="85"/>
      <c r="R358" s="150"/>
    </row>
    <row r="359" spans="1:18" ht="24.6" customHeight="1" x14ac:dyDescent="0.2">
      <c r="A359" s="28" t="str">
        <f t="shared" si="58"/>
        <v>HM+ mhai(m-1)+15</v>
      </c>
      <c r="B359" s="36" t="s">
        <v>787</v>
      </c>
      <c r="C359" s="54"/>
      <c r="D359" s="146">
        <v>0</v>
      </c>
      <c r="E359" s="146">
        <v>2147483647</v>
      </c>
      <c r="F359" s="54">
        <v>1</v>
      </c>
      <c r="G359" s="54">
        <v>0</v>
      </c>
      <c r="H359" s="54" t="s">
        <v>99</v>
      </c>
      <c r="I359" s="149" t="s">
        <v>223</v>
      </c>
      <c r="J359" s="54" t="s">
        <v>34</v>
      </c>
      <c r="K359" s="54"/>
      <c r="L359" s="37" t="s">
        <v>145</v>
      </c>
      <c r="M359" s="42" t="s">
        <v>36</v>
      </c>
      <c r="N359" s="42" t="str">
        <f t="shared" si="57"/>
        <v>MMXU.TotW</v>
      </c>
      <c r="O359" s="85"/>
      <c r="P359" s="55" t="s">
        <v>69</v>
      </c>
      <c r="Q359" s="85"/>
      <c r="R359" s="150"/>
    </row>
    <row r="360" spans="1:18" ht="24.6" customHeight="1" x14ac:dyDescent="0.2">
      <c r="A360" s="28" t="str">
        <f t="shared" si="58"/>
        <v>HM+ mhai(m-1)+16</v>
      </c>
      <c r="B360" s="36" t="s">
        <v>788</v>
      </c>
      <c r="C360" s="54"/>
      <c r="D360" s="146">
        <v>0</v>
      </c>
      <c r="E360" s="146">
        <v>2147483647</v>
      </c>
      <c r="F360" s="54">
        <v>1</v>
      </c>
      <c r="G360" s="54">
        <v>0</v>
      </c>
      <c r="H360" s="54" t="s">
        <v>99</v>
      </c>
      <c r="I360" s="149" t="s">
        <v>223</v>
      </c>
      <c r="J360" s="54" t="s">
        <v>34</v>
      </c>
      <c r="K360" s="54"/>
      <c r="L360" s="37" t="s">
        <v>145</v>
      </c>
      <c r="M360" s="42" t="s">
        <v>36</v>
      </c>
      <c r="N360" s="42" t="str">
        <f t="shared" si="57"/>
        <v>MMXU.TotW</v>
      </c>
      <c r="O360" s="85"/>
      <c r="P360" s="55" t="s">
        <v>69</v>
      </c>
      <c r="Q360" s="85"/>
      <c r="R360" s="150"/>
    </row>
    <row r="361" spans="1:18" ht="24.6" customHeight="1" x14ac:dyDescent="0.2">
      <c r="A361" s="28" t="str">
        <f t="shared" si="58"/>
        <v>HM+ mhai(m-1)+17</v>
      </c>
      <c r="B361" s="36" t="s">
        <v>789</v>
      </c>
      <c r="C361" s="54"/>
      <c r="D361" s="146">
        <v>0</v>
      </c>
      <c r="E361" s="146">
        <v>2147483647</v>
      </c>
      <c r="F361" s="54">
        <v>1</v>
      </c>
      <c r="G361" s="54">
        <v>0</v>
      </c>
      <c r="H361" s="54" t="s">
        <v>101</v>
      </c>
      <c r="I361" s="149" t="s">
        <v>223</v>
      </c>
      <c r="J361" s="54" t="s">
        <v>34</v>
      </c>
      <c r="K361" s="54"/>
      <c r="L361" s="37" t="s">
        <v>146</v>
      </c>
      <c r="M361" s="42" t="s">
        <v>36</v>
      </c>
      <c r="N361" s="42" t="str">
        <f t="shared" si="57"/>
        <v>MMXU.TotVAr</v>
      </c>
      <c r="O361" s="85"/>
      <c r="P361" s="55" t="s">
        <v>69</v>
      </c>
      <c r="Q361" s="85"/>
      <c r="R361" s="150"/>
    </row>
    <row r="362" spans="1:18" ht="24.6" customHeight="1" x14ac:dyDescent="0.2">
      <c r="A362" s="28" t="str">
        <f>"HM+ mhai(m-1)+"  &amp; (ROW(A19))</f>
        <v>HM+ mhai(m-1)+19</v>
      </c>
      <c r="B362" s="36" t="s">
        <v>790</v>
      </c>
      <c r="C362" s="54"/>
      <c r="D362" s="146">
        <v>0</v>
      </c>
      <c r="E362" s="146">
        <v>2147483647</v>
      </c>
      <c r="F362" s="54">
        <v>1</v>
      </c>
      <c r="G362" s="54">
        <v>0</v>
      </c>
      <c r="H362" s="54" t="s">
        <v>101</v>
      </c>
      <c r="I362" s="149" t="s">
        <v>223</v>
      </c>
      <c r="J362" s="54" t="s">
        <v>34</v>
      </c>
      <c r="K362" s="54"/>
      <c r="L362" s="37" t="s">
        <v>146</v>
      </c>
      <c r="M362" s="42" t="s">
        <v>36</v>
      </c>
      <c r="N362" s="42" t="str">
        <f t="shared" si="57"/>
        <v>MMXU.TotVAr</v>
      </c>
      <c r="O362" s="85"/>
      <c r="P362" s="55" t="s">
        <v>69</v>
      </c>
      <c r="Q362" s="85"/>
      <c r="R362" s="150"/>
    </row>
    <row r="363" spans="1:18" ht="24.6" customHeight="1" x14ac:dyDescent="0.2">
      <c r="A363" s="28" t="str">
        <f>"HM+ mhai(m-1)+"  &amp; (ROW(A18))</f>
        <v>HM+ mhai(m-1)+18</v>
      </c>
      <c r="B363" s="36" t="s">
        <v>791</v>
      </c>
      <c r="C363" s="54"/>
      <c r="D363" s="146">
        <v>-100</v>
      </c>
      <c r="E363" s="146">
        <v>100</v>
      </c>
      <c r="F363" s="54">
        <v>0.01</v>
      </c>
      <c r="G363" s="54">
        <v>0</v>
      </c>
      <c r="H363" s="54" t="s">
        <v>86</v>
      </c>
      <c r="I363" s="54">
        <v>0.01</v>
      </c>
      <c r="J363" s="54" t="s">
        <v>34</v>
      </c>
      <c r="K363" s="54"/>
      <c r="L363" s="37" t="s">
        <v>147</v>
      </c>
      <c r="M363" s="42" t="s">
        <v>36</v>
      </c>
      <c r="N363" s="42" t="str">
        <f t="shared" si="57"/>
        <v>MMXU.TotPF</v>
      </c>
      <c r="O363" s="85"/>
      <c r="P363" s="55" t="s">
        <v>69</v>
      </c>
      <c r="Q363" s="85"/>
      <c r="R363" s="150"/>
    </row>
    <row r="364" spans="1:18" ht="24.6" customHeight="1" x14ac:dyDescent="0.2">
      <c r="A364" s="28" t="str">
        <f>"HM+ mhai(m-1)+"  &amp; (ROW(A20))</f>
        <v>HM+ mhai(m-1)+20</v>
      </c>
      <c r="B364" s="36" t="s">
        <v>792</v>
      </c>
      <c r="C364" s="54"/>
      <c r="D364" s="146">
        <v>-100</v>
      </c>
      <c r="E364" s="146">
        <v>100</v>
      </c>
      <c r="F364" s="54">
        <v>0.01</v>
      </c>
      <c r="G364" s="54">
        <v>0</v>
      </c>
      <c r="H364" s="54" t="s">
        <v>86</v>
      </c>
      <c r="I364" s="54">
        <v>0.01</v>
      </c>
      <c r="J364" s="54" t="s">
        <v>34</v>
      </c>
      <c r="K364" s="54"/>
      <c r="L364" s="37" t="s">
        <v>147</v>
      </c>
      <c r="M364" s="42" t="s">
        <v>36</v>
      </c>
      <c r="N364" s="42" t="str">
        <f t="shared" si="57"/>
        <v>MMXU.TotPF</v>
      </c>
      <c r="O364" s="85"/>
      <c r="P364" s="55" t="s">
        <v>69</v>
      </c>
      <c r="Q364" s="85"/>
      <c r="R364" s="150"/>
    </row>
    <row r="365" spans="1:18" ht="24.6" customHeight="1" x14ac:dyDescent="0.2">
      <c r="A365" s="28" t="str">
        <f>"HM+ mhai(m-1)+"  &amp; (ROW(A23))</f>
        <v>HM+ mhai(m-1)+23</v>
      </c>
      <c r="B365" s="36" t="s">
        <v>793</v>
      </c>
      <c r="C365" s="54"/>
      <c r="D365" s="146">
        <v>0</v>
      </c>
      <c r="E365" s="146">
        <v>2147483647</v>
      </c>
      <c r="F365" s="54">
        <v>1</v>
      </c>
      <c r="G365" s="54">
        <v>0</v>
      </c>
      <c r="H365" s="54" t="s">
        <v>106</v>
      </c>
      <c r="I365" s="149" t="s">
        <v>223</v>
      </c>
      <c r="J365" s="54" t="s">
        <v>34</v>
      </c>
      <c r="K365" s="54"/>
      <c r="L365" s="37" t="s">
        <v>148</v>
      </c>
      <c r="M365" s="42" t="s">
        <v>108</v>
      </c>
      <c r="N365" s="42" t="str">
        <f t="shared" si="57"/>
        <v>MMXU.PhV</v>
      </c>
      <c r="O365" s="85"/>
      <c r="P365" s="55" t="s">
        <v>69</v>
      </c>
      <c r="Q365" s="85"/>
      <c r="R365" s="150"/>
    </row>
    <row r="366" spans="1:18" ht="24.6" customHeight="1" x14ac:dyDescent="0.2">
      <c r="A366" s="28" t="str">
        <f>"HM+ mhai(m-1)+"  &amp; (ROW(A24))</f>
        <v>HM+ mhai(m-1)+24</v>
      </c>
      <c r="B366" s="36" t="s">
        <v>794</v>
      </c>
      <c r="C366" s="54"/>
      <c r="D366" s="146">
        <v>0</v>
      </c>
      <c r="E366" s="146">
        <v>2147483647</v>
      </c>
      <c r="F366" s="54">
        <v>1</v>
      </c>
      <c r="G366" s="54">
        <v>0</v>
      </c>
      <c r="H366" s="54" t="s">
        <v>106</v>
      </c>
      <c r="I366" s="149" t="s">
        <v>223</v>
      </c>
      <c r="J366" s="54" t="s">
        <v>34</v>
      </c>
      <c r="K366" s="54"/>
      <c r="L366" s="37" t="s">
        <v>148</v>
      </c>
      <c r="M366" s="42" t="s">
        <v>108</v>
      </c>
      <c r="N366" s="42" t="str">
        <f t="shared" si="57"/>
        <v>MMXU.PhV</v>
      </c>
      <c r="O366" s="85"/>
      <c r="P366" s="55" t="s">
        <v>69</v>
      </c>
      <c r="Q366" s="85"/>
      <c r="R366" s="150"/>
    </row>
    <row r="367" spans="1:18" ht="24.6" customHeight="1" x14ac:dyDescent="0.2">
      <c r="A367" s="28" t="str">
        <f>"HM+ mhai(m-1)+"  &amp; (ROW(A22))</f>
        <v>HM+ mhai(m-1)+22</v>
      </c>
      <c r="B367" s="36" t="s">
        <v>795</v>
      </c>
      <c r="C367" s="54"/>
      <c r="D367" s="146">
        <v>0</v>
      </c>
      <c r="E367" s="146">
        <v>2147483647</v>
      </c>
      <c r="F367" s="54">
        <v>1</v>
      </c>
      <c r="G367" s="54">
        <v>0</v>
      </c>
      <c r="H367" s="54" t="s">
        <v>106</v>
      </c>
      <c r="I367" s="149" t="s">
        <v>223</v>
      </c>
      <c r="J367" s="54" t="s">
        <v>34</v>
      </c>
      <c r="K367" s="54"/>
      <c r="L367" s="37" t="s">
        <v>148</v>
      </c>
      <c r="M367" s="42" t="s">
        <v>108</v>
      </c>
      <c r="N367" s="42" t="str">
        <f t="shared" si="57"/>
        <v>MMXU.PhV</v>
      </c>
      <c r="O367" s="85"/>
      <c r="P367" s="55" t="s">
        <v>69</v>
      </c>
      <c r="Q367" s="85"/>
      <c r="R367" s="150"/>
    </row>
    <row r="368" spans="1:18" ht="24.6" customHeight="1" x14ac:dyDescent="0.2">
      <c r="A368" s="28" t="str">
        <f t="shared" ref="A368:A379" si="59">"HM+ mhai(m-1)+"  &amp; (ROW(A25))</f>
        <v>HM+ mhai(m-1)+25</v>
      </c>
      <c r="B368" s="36" t="s">
        <v>796</v>
      </c>
      <c r="C368" s="54"/>
      <c r="D368" s="146">
        <v>0</v>
      </c>
      <c r="E368" s="146">
        <v>2147483647</v>
      </c>
      <c r="F368" s="54">
        <v>1</v>
      </c>
      <c r="G368" s="54">
        <v>0</v>
      </c>
      <c r="H368" s="54" t="s">
        <v>106</v>
      </c>
      <c r="I368" s="149" t="s">
        <v>223</v>
      </c>
      <c r="J368" s="54" t="s">
        <v>34</v>
      </c>
      <c r="K368" s="54"/>
      <c r="L368" s="37" t="s">
        <v>148</v>
      </c>
      <c r="M368" s="42" t="s">
        <v>108</v>
      </c>
      <c r="N368" s="42" t="str">
        <f t="shared" si="57"/>
        <v>MMXU.PhV</v>
      </c>
      <c r="O368" s="85"/>
      <c r="P368" s="55" t="s">
        <v>69</v>
      </c>
      <c r="Q368" s="85"/>
      <c r="R368" s="150"/>
    </row>
    <row r="369" spans="1:18" ht="24.6" customHeight="1" x14ac:dyDescent="0.2">
      <c r="A369" s="28" t="str">
        <f t="shared" si="59"/>
        <v>HM+ mhai(m-1)+26</v>
      </c>
      <c r="B369" s="36" t="s">
        <v>797</v>
      </c>
      <c r="C369" s="54"/>
      <c r="D369" s="146">
        <v>0</v>
      </c>
      <c r="E369" s="146">
        <v>2147483647</v>
      </c>
      <c r="F369" s="54">
        <v>1</v>
      </c>
      <c r="G369" s="54">
        <v>0</v>
      </c>
      <c r="H369" s="54" t="s">
        <v>106</v>
      </c>
      <c r="I369" s="149" t="s">
        <v>223</v>
      </c>
      <c r="J369" s="54" t="s">
        <v>34</v>
      </c>
      <c r="K369" s="54"/>
      <c r="L369" s="37" t="s">
        <v>148</v>
      </c>
      <c r="M369" s="42" t="s">
        <v>108</v>
      </c>
      <c r="N369" s="42" t="str">
        <f t="shared" si="57"/>
        <v>MMXU.PhV</v>
      </c>
      <c r="O369" s="85"/>
      <c r="P369" s="55" t="s">
        <v>69</v>
      </c>
      <c r="Q369" s="85"/>
      <c r="R369" s="150"/>
    </row>
    <row r="370" spans="1:18" ht="24.6" customHeight="1" x14ac:dyDescent="0.2">
      <c r="A370" s="28" t="str">
        <f t="shared" si="59"/>
        <v>HM+ mhai(m-1)+27</v>
      </c>
      <c r="B370" s="36" t="s">
        <v>798</v>
      </c>
      <c r="C370" s="54"/>
      <c r="D370" s="146">
        <v>0</v>
      </c>
      <c r="E370" s="146">
        <v>2147483647</v>
      </c>
      <c r="F370" s="54">
        <v>1</v>
      </c>
      <c r="G370" s="54">
        <v>0</v>
      </c>
      <c r="H370" s="54" t="s">
        <v>106</v>
      </c>
      <c r="I370" s="149" t="s">
        <v>223</v>
      </c>
      <c r="J370" s="54" t="s">
        <v>34</v>
      </c>
      <c r="K370" s="54"/>
      <c r="L370" s="37" t="s">
        <v>148</v>
      </c>
      <c r="M370" s="42" t="s">
        <v>108</v>
      </c>
      <c r="N370" s="42" t="str">
        <f t="shared" si="57"/>
        <v>MMXU.PhV</v>
      </c>
      <c r="O370" s="85"/>
      <c r="P370" s="55" t="s">
        <v>69</v>
      </c>
      <c r="Q370" s="85"/>
      <c r="R370" s="150"/>
    </row>
    <row r="371" spans="1:18" ht="24.6" customHeight="1" x14ac:dyDescent="0.2">
      <c r="A371" s="28" t="str">
        <f t="shared" si="59"/>
        <v>HM+ mhai(m-1)+28</v>
      </c>
      <c r="B371" s="208" t="s">
        <v>1879</v>
      </c>
      <c r="C371" s="55">
        <v>1</v>
      </c>
      <c r="D371" s="54">
        <v>-2147483648</v>
      </c>
      <c r="E371" s="55">
        <v>2147483647</v>
      </c>
      <c r="F371" s="55">
        <v>1</v>
      </c>
      <c r="G371" s="55">
        <v>0</v>
      </c>
      <c r="H371" s="55" t="s">
        <v>572</v>
      </c>
      <c r="I371" s="55">
        <v>1</v>
      </c>
      <c r="J371" s="55"/>
      <c r="K371" s="55"/>
      <c r="L371" s="56"/>
      <c r="M371" s="56"/>
      <c r="N371" s="42" t="str">
        <f t="shared" si="53"/>
        <v>.</v>
      </c>
      <c r="O371" s="85"/>
      <c r="P371" s="55" t="s">
        <v>69</v>
      </c>
      <c r="Q371" s="85"/>
      <c r="R371" s="85"/>
    </row>
    <row r="372" spans="1:18" ht="24.6" customHeight="1" x14ac:dyDescent="0.2">
      <c r="A372" s="28" t="str">
        <f t="shared" si="59"/>
        <v>HM+ mhai(m-1)+29</v>
      </c>
      <c r="B372" s="208" t="s">
        <v>803</v>
      </c>
      <c r="C372" s="55">
        <v>1</v>
      </c>
      <c r="D372" s="54">
        <v>-2147483648</v>
      </c>
      <c r="E372" s="55">
        <v>2147483647</v>
      </c>
      <c r="F372" s="55">
        <v>1</v>
      </c>
      <c r="G372" s="55">
        <v>0</v>
      </c>
      <c r="H372" s="55" t="s">
        <v>574</v>
      </c>
      <c r="I372" s="55">
        <v>1</v>
      </c>
      <c r="J372" s="55"/>
      <c r="K372" s="55"/>
      <c r="L372" s="56"/>
      <c r="M372" s="56"/>
      <c r="N372" s="42" t="str">
        <f t="shared" si="53"/>
        <v>.</v>
      </c>
      <c r="O372" s="85"/>
      <c r="P372" s="55" t="s">
        <v>69</v>
      </c>
      <c r="Q372" s="85"/>
      <c r="R372" s="85"/>
    </row>
    <row r="373" spans="1:18" ht="24.6" customHeight="1" x14ac:dyDescent="0.2">
      <c r="A373" s="28" t="str">
        <f t="shared" si="59"/>
        <v>HM+ mhai(m-1)+30</v>
      </c>
      <c r="B373" s="208" t="s">
        <v>804</v>
      </c>
      <c r="C373" s="55">
        <v>1</v>
      </c>
      <c r="D373" s="54">
        <v>-2147483648</v>
      </c>
      <c r="E373" s="55">
        <v>2147483647</v>
      </c>
      <c r="F373" s="55">
        <v>1</v>
      </c>
      <c r="G373" s="55">
        <v>0</v>
      </c>
      <c r="H373" s="55" t="s">
        <v>537</v>
      </c>
      <c r="I373" s="55">
        <v>1</v>
      </c>
      <c r="J373" s="55"/>
      <c r="K373" s="55"/>
      <c r="L373" s="56"/>
      <c r="M373" s="56"/>
      <c r="N373" s="42" t="str">
        <f t="shared" si="53"/>
        <v>.</v>
      </c>
      <c r="O373" s="85"/>
      <c r="P373" s="55" t="s">
        <v>69</v>
      </c>
      <c r="Q373" s="85"/>
      <c r="R373" s="85"/>
    </row>
    <row r="374" spans="1:18" ht="24.6" customHeight="1" x14ac:dyDescent="0.2">
      <c r="A374" s="28" t="str">
        <f t="shared" si="59"/>
        <v>HM+ mhai(m-1)+31</v>
      </c>
      <c r="B374" s="208" t="s">
        <v>805</v>
      </c>
      <c r="C374" s="55">
        <v>1</v>
      </c>
      <c r="D374" s="54">
        <v>-1</v>
      </c>
      <c r="E374" s="55">
        <v>1</v>
      </c>
      <c r="F374" s="55">
        <v>0.01</v>
      </c>
      <c r="G374" s="55">
        <v>0</v>
      </c>
      <c r="H374" s="55" t="s">
        <v>536</v>
      </c>
      <c r="I374" s="55">
        <v>0.01</v>
      </c>
      <c r="J374" s="55"/>
      <c r="K374" s="55"/>
      <c r="L374" s="56"/>
      <c r="M374" s="56"/>
      <c r="N374" s="42" t="str">
        <f t="shared" si="53"/>
        <v>.</v>
      </c>
      <c r="O374" s="85"/>
      <c r="P374" s="55" t="s">
        <v>69</v>
      </c>
      <c r="Q374" s="85"/>
      <c r="R374" s="85"/>
    </row>
    <row r="375" spans="1:18" ht="24.6" customHeight="1" x14ac:dyDescent="0.2">
      <c r="A375" s="28" t="str">
        <f t="shared" si="59"/>
        <v>HM+ mhai(m-1)+32</v>
      </c>
      <c r="B375" s="208" t="s">
        <v>806</v>
      </c>
      <c r="C375" s="55">
        <v>1</v>
      </c>
      <c r="D375" s="54">
        <v>0</v>
      </c>
      <c r="E375" s="55">
        <v>2147483647</v>
      </c>
      <c r="F375" s="55">
        <v>1E-3</v>
      </c>
      <c r="G375" s="55">
        <v>0</v>
      </c>
      <c r="H375" s="55" t="s">
        <v>575</v>
      </c>
      <c r="I375" s="55">
        <v>1E-3</v>
      </c>
      <c r="J375" s="55"/>
      <c r="K375" s="55"/>
      <c r="L375" s="56"/>
      <c r="M375" s="56"/>
      <c r="N375" s="42" t="str">
        <f t="shared" si="53"/>
        <v>.</v>
      </c>
      <c r="O375" s="85"/>
      <c r="P375" s="55" t="s">
        <v>69</v>
      </c>
      <c r="Q375" s="85"/>
      <c r="R375" s="85"/>
    </row>
    <row r="376" spans="1:18" ht="24.6" customHeight="1" x14ac:dyDescent="0.2">
      <c r="A376" s="28" t="str">
        <f t="shared" si="59"/>
        <v>HM+ mhai(m-1)+33</v>
      </c>
      <c r="B376" s="208" t="s">
        <v>807</v>
      </c>
      <c r="C376" s="55">
        <v>1</v>
      </c>
      <c r="D376" s="54">
        <v>0</v>
      </c>
      <c r="E376" s="55">
        <v>2147483647</v>
      </c>
      <c r="F376" s="55">
        <v>1E-3</v>
      </c>
      <c r="G376" s="55">
        <v>0</v>
      </c>
      <c r="H376" s="55" t="s">
        <v>106</v>
      </c>
      <c r="I376" s="55">
        <v>1E-3</v>
      </c>
      <c r="J376" s="55"/>
      <c r="K376" s="55"/>
      <c r="L376" s="56"/>
      <c r="M376" s="56"/>
      <c r="N376" s="42" t="str">
        <f t="shared" si="53"/>
        <v>.</v>
      </c>
      <c r="O376" s="85"/>
      <c r="P376" s="55" t="s">
        <v>69</v>
      </c>
      <c r="Q376" s="85"/>
      <c r="R376" s="85"/>
    </row>
    <row r="377" spans="1:18" ht="24.6" customHeight="1" x14ac:dyDescent="0.2">
      <c r="A377" s="28" t="str">
        <f t="shared" si="59"/>
        <v>HM+ mhai(m-1)+34</v>
      </c>
      <c r="B377" s="208" t="s">
        <v>808</v>
      </c>
      <c r="C377" s="55">
        <v>1</v>
      </c>
      <c r="D377" s="54">
        <v>0</v>
      </c>
      <c r="E377" s="55">
        <v>2147483647</v>
      </c>
      <c r="F377" s="55">
        <v>1E-3</v>
      </c>
      <c r="G377" s="55">
        <v>0</v>
      </c>
      <c r="H377" s="55" t="s">
        <v>106</v>
      </c>
      <c r="I377" s="55">
        <v>1E-3</v>
      </c>
      <c r="J377" s="55"/>
      <c r="K377" s="55"/>
      <c r="L377" s="56"/>
      <c r="M377" s="56"/>
      <c r="N377" s="42" t="str">
        <f t="shared" si="53"/>
        <v>.</v>
      </c>
      <c r="O377" s="85"/>
      <c r="P377" s="55" t="s">
        <v>69</v>
      </c>
      <c r="Q377" s="85"/>
      <c r="R377" s="85"/>
    </row>
    <row r="378" spans="1:18" ht="24.6" customHeight="1" x14ac:dyDescent="0.2">
      <c r="A378" s="28" t="str">
        <f t="shared" si="59"/>
        <v>HM+ mhai(m-1)+35</v>
      </c>
      <c r="B378" s="208" t="s">
        <v>809</v>
      </c>
      <c r="C378" s="55">
        <v>1</v>
      </c>
      <c r="D378" s="54">
        <v>0</v>
      </c>
      <c r="E378" s="55">
        <v>2147483647</v>
      </c>
      <c r="F378" s="55">
        <v>1E-3</v>
      </c>
      <c r="G378" s="55">
        <v>0</v>
      </c>
      <c r="H378" s="55" t="s">
        <v>106</v>
      </c>
      <c r="I378" s="55">
        <v>1E-3</v>
      </c>
      <c r="J378" s="55"/>
      <c r="K378" s="55"/>
      <c r="L378" s="56"/>
      <c r="M378" s="56"/>
      <c r="N378" s="42" t="str">
        <f t="shared" si="53"/>
        <v>.</v>
      </c>
      <c r="O378" s="85"/>
      <c r="P378" s="55" t="s">
        <v>69</v>
      </c>
      <c r="Q378" s="85"/>
      <c r="R378" s="85"/>
    </row>
    <row r="379" spans="1:18" ht="24.6" customHeight="1" x14ac:dyDescent="0.2">
      <c r="A379" s="28" t="str">
        <f t="shared" si="59"/>
        <v>HM+ mhai(m-1)+36</v>
      </c>
      <c r="B379" s="208" t="s">
        <v>810</v>
      </c>
      <c r="C379" s="55">
        <v>1</v>
      </c>
      <c r="D379" s="54">
        <v>0</v>
      </c>
      <c r="E379" s="55">
        <v>2147483647</v>
      </c>
      <c r="F379" s="55">
        <v>1E-3</v>
      </c>
      <c r="G379" s="55">
        <v>0</v>
      </c>
      <c r="H379" s="55" t="s">
        <v>106</v>
      </c>
      <c r="I379" s="55">
        <v>1E-3</v>
      </c>
      <c r="J379" s="55"/>
      <c r="K379" s="55"/>
      <c r="L379" s="56"/>
      <c r="M379" s="56"/>
      <c r="N379" s="42" t="str">
        <f t="shared" si="53"/>
        <v>.</v>
      </c>
      <c r="O379" s="85"/>
      <c r="P379" s="55" t="s">
        <v>69</v>
      </c>
      <c r="Q379" s="85"/>
      <c r="R379" s="85"/>
    </row>
    <row r="380" spans="1:18" ht="24.6" customHeight="1" x14ac:dyDescent="0.2">
      <c r="A380" s="28" t="e">
        <f>"HM+ mhai(m-1)+"  &amp; (ROW(#REF!))</f>
        <v>#REF!</v>
      </c>
      <c r="B380" s="208" t="s">
        <v>811</v>
      </c>
      <c r="C380" s="55">
        <v>1</v>
      </c>
      <c r="D380" s="54">
        <v>-2147483648</v>
      </c>
      <c r="E380" s="55">
        <v>2147483647</v>
      </c>
      <c r="F380" s="55">
        <v>0.1</v>
      </c>
      <c r="G380" s="55">
        <v>0</v>
      </c>
      <c r="H380" s="55" t="s">
        <v>150</v>
      </c>
      <c r="I380" s="55">
        <v>0.1</v>
      </c>
      <c r="J380" s="55"/>
      <c r="K380" s="55"/>
      <c r="L380" s="56"/>
      <c r="M380" s="56"/>
      <c r="N380" s="42" t="str">
        <f t="shared" si="53"/>
        <v>.</v>
      </c>
      <c r="O380" s="85"/>
      <c r="P380" s="55" t="s">
        <v>69</v>
      </c>
      <c r="Q380" s="85"/>
      <c r="R380" s="85"/>
    </row>
    <row r="381" spans="1:18" ht="24.6" customHeight="1" x14ac:dyDescent="0.2">
      <c r="A381" s="28" t="e">
        <f>"HM+ mhai(m-1)+"  &amp; (ROW(#REF!))</f>
        <v>#REF!</v>
      </c>
      <c r="B381" s="208" t="s">
        <v>812</v>
      </c>
      <c r="C381" s="55">
        <v>1</v>
      </c>
      <c r="D381" s="54">
        <v>-2147483648</v>
      </c>
      <c r="E381" s="55">
        <v>2147483647</v>
      </c>
      <c r="F381" s="55">
        <v>0.1</v>
      </c>
      <c r="G381" s="55">
        <v>0</v>
      </c>
      <c r="H381" s="55" t="s">
        <v>150</v>
      </c>
      <c r="I381" s="55">
        <v>0.1</v>
      </c>
      <c r="J381" s="55"/>
      <c r="K381" s="55"/>
      <c r="L381" s="56"/>
      <c r="M381" s="56"/>
      <c r="N381" s="42" t="str">
        <f t="shared" ref="N381:N468" si="60">J381&amp;K381 &amp;"."&amp;L381</f>
        <v>.</v>
      </c>
      <c r="O381" s="85"/>
      <c r="P381" s="55" t="s">
        <v>69</v>
      </c>
      <c r="Q381" s="85"/>
      <c r="R381" s="85"/>
    </row>
    <row r="382" spans="1:18" ht="24.6" customHeight="1" x14ac:dyDescent="0.2">
      <c r="A382" s="28" t="str">
        <f t="shared" ref="A382:A387" si="61">"HM+ mhai(m-1)+"  &amp; (ROW(A37))</f>
        <v>HM+ mhai(m-1)+37</v>
      </c>
      <c r="B382" s="208" t="s">
        <v>813</v>
      </c>
      <c r="C382" s="55">
        <v>1</v>
      </c>
      <c r="D382" s="54">
        <v>-2147483648</v>
      </c>
      <c r="E382" s="55">
        <v>2147483647</v>
      </c>
      <c r="F382" s="55">
        <v>0.1</v>
      </c>
      <c r="G382" s="55">
        <v>0</v>
      </c>
      <c r="H382" s="55" t="s">
        <v>150</v>
      </c>
      <c r="I382" s="55">
        <v>0.1</v>
      </c>
      <c r="J382" s="55"/>
      <c r="K382" s="55"/>
      <c r="L382" s="56"/>
      <c r="M382" s="56"/>
      <c r="N382" s="42" t="str">
        <f t="shared" si="60"/>
        <v>.</v>
      </c>
      <c r="O382" s="85"/>
      <c r="P382" s="55" t="s">
        <v>69</v>
      </c>
      <c r="Q382" s="85"/>
      <c r="R382" s="85"/>
    </row>
    <row r="383" spans="1:18" ht="24.6" customHeight="1" x14ac:dyDescent="0.2">
      <c r="A383" s="28" t="str">
        <f t="shared" si="61"/>
        <v>HM+ mhai(m-1)+38</v>
      </c>
      <c r="B383" s="208" t="s">
        <v>1880</v>
      </c>
      <c r="C383" s="55">
        <v>1</v>
      </c>
      <c r="D383" s="54">
        <v>-2147483648</v>
      </c>
      <c r="E383" s="55">
        <v>2147483647</v>
      </c>
      <c r="F383" s="55">
        <v>1</v>
      </c>
      <c r="G383" s="55">
        <v>0</v>
      </c>
      <c r="H383" s="55" t="s">
        <v>572</v>
      </c>
      <c r="I383" s="55">
        <v>1</v>
      </c>
      <c r="J383" s="55"/>
      <c r="K383" s="55"/>
      <c r="L383" s="56"/>
      <c r="M383" s="56"/>
      <c r="N383" s="42" t="str">
        <f t="shared" si="60"/>
        <v>.</v>
      </c>
      <c r="O383" s="85"/>
      <c r="P383" s="55" t="s">
        <v>69</v>
      </c>
      <c r="Q383" s="85"/>
      <c r="R383" s="85"/>
    </row>
    <row r="384" spans="1:18" ht="24.6" customHeight="1" x14ac:dyDescent="0.2">
      <c r="A384" s="28" t="str">
        <f t="shared" si="61"/>
        <v>HM+ mhai(m-1)+39</v>
      </c>
      <c r="B384" s="208" t="s">
        <v>1881</v>
      </c>
      <c r="C384" s="55">
        <v>1</v>
      </c>
      <c r="D384" s="54">
        <v>-2147483648</v>
      </c>
      <c r="E384" s="55">
        <v>2147483647</v>
      </c>
      <c r="F384" s="55">
        <v>1</v>
      </c>
      <c r="G384" s="55">
        <v>0</v>
      </c>
      <c r="H384" s="55" t="s">
        <v>572</v>
      </c>
      <c r="I384" s="55">
        <v>1</v>
      </c>
      <c r="J384" s="55"/>
      <c r="K384" s="55"/>
      <c r="L384" s="56"/>
      <c r="M384" s="56"/>
      <c r="N384" s="42" t="str">
        <f t="shared" si="60"/>
        <v>.</v>
      </c>
      <c r="O384" s="85"/>
      <c r="P384" s="55" t="s">
        <v>69</v>
      </c>
      <c r="Q384" s="85"/>
      <c r="R384" s="85"/>
    </row>
    <row r="385" spans="1:18" ht="24.6" customHeight="1" x14ac:dyDescent="0.2">
      <c r="A385" s="28" t="str">
        <f t="shared" si="61"/>
        <v>HM+ mhai(m-1)+40</v>
      </c>
      <c r="B385" s="208" t="s">
        <v>1882</v>
      </c>
      <c r="C385" s="55">
        <v>1</v>
      </c>
      <c r="D385" s="54">
        <v>-2147483648</v>
      </c>
      <c r="E385" s="55">
        <v>2147483647</v>
      </c>
      <c r="F385" s="55">
        <v>1</v>
      </c>
      <c r="G385" s="55">
        <v>0</v>
      </c>
      <c r="H385" s="55" t="s">
        <v>572</v>
      </c>
      <c r="I385" s="55">
        <v>1</v>
      </c>
      <c r="J385" s="55"/>
      <c r="K385" s="55"/>
      <c r="L385" s="56"/>
      <c r="M385" s="56"/>
      <c r="N385" s="42" t="str">
        <f t="shared" si="60"/>
        <v>.</v>
      </c>
      <c r="O385" s="85"/>
      <c r="P385" s="55" t="s">
        <v>69</v>
      </c>
      <c r="Q385" s="85"/>
      <c r="R385" s="85"/>
    </row>
    <row r="386" spans="1:18" ht="24.6" customHeight="1" x14ac:dyDescent="0.2">
      <c r="A386" s="28" t="str">
        <f t="shared" si="61"/>
        <v>HM+ mhai(m-1)+41</v>
      </c>
      <c r="B386" s="208" t="s">
        <v>814</v>
      </c>
      <c r="C386" s="55">
        <v>1</v>
      </c>
      <c r="D386" s="54">
        <v>-2147483648</v>
      </c>
      <c r="E386" s="55">
        <v>2147483647</v>
      </c>
      <c r="F386" s="55">
        <v>1</v>
      </c>
      <c r="G386" s="55">
        <v>0</v>
      </c>
      <c r="H386" s="55" t="s">
        <v>574</v>
      </c>
      <c r="I386" s="55">
        <v>1</v>
      </c>
      <c r="J386" s="55"/>
      <c r="K386" s="55"/>
      <c r="L386" s="56"/>
      <c r="M386" s="56"/>
      <c r="N386" s="42" t="str">
        <f t="shared" si="60"/>
        <v>.</v>
      </c>
      <c r="O386" s="85"/>
      <c r="P386" s="55" t="s">
        <v>69</v>
      </c>
      <c r="Q386" s="85"/>
      <c r="R386" s="85"/>
    </row>
    <row r="387" spans="1:18" ht="24.6" customHeight="1" x14ac:dyDescent="0.2">
      <c r="A387" s="28" t="str">
        <f t="shared" si="61"/>
        <v>HM+ mhai(m-1)+42</v>
      </c>
      <c r="B387" s="208" t="s">
        <v>815</v>
      </c>
      <c r="C387" s="55">
        <v>1</v>
      </c>
      <c r="D387" s="54">
        <v>-2147483648</v>
      </c>
      <c r="E387" s="55">
        <v>2147483647</v>
      </c>
      <c r="F387" s="55">
        <v>1</v>
      </c>
      <c r="G387" s="55">
        <v>0</v>
      </c>
      <c r="H387" s="55" t="s">
        <v>574</v>
      </c>
      <c r="I387" s="55">
        <v>1</v>
      </c>
      <c r="J387" s="55"/>
      <c r="K387" s="55"/>
      <c r="L387" s="56"/>
      <c r="M387" s="56"/>
      <c r="N387" s="42" t="str">
        <f t="shared" si="60"/>
        <v>.</v>
      </c>
      <c r="O387" s="85"/>
      <c r="P387" s="55" t="s">
        <v>69</v>
      </c>
      <c r="Q387" s="85"/>
      <c r="R387" s="85"/>
    </row>
    <row r="388" spans="1:18" ht="24.6" customHeight="1" x14ac:dyDescent="0.2">
      <c r="A388" s="28" t="str">
        <f>"HM+ mhai(m-1)+"  &amp; (ROW(A47))</f>
        <v>HM+ mhai(m-1)+47</v>
      </c>
      <c r="B388" s="208" t="s">
        <v>816</v>
      </c>
      <c r="C388" s="55">
        <v>1</v>
      </c>
      <c r="D388" s="54">
        <v>-2147483648</v>
      </c>
      <c r="E388" s="55">
        <v>2147483647</v>
      </c>
      <c r="F388" s="55">
        <v>1</v>
      </c>
      <c r="G388" s="55">
        <v>0</v>
      </c>
      <c r="H388" s="55" t="s">
        <v>574</v>
      </c>
      <c r="I388" s="55">
        <v>1</v>
      </c>
      <c r="J388" s="55"/>
      <c r="K388" s="55"/>
      <c r="L388" s="56"/>
      <c r="M388" s="56"/>
      <c r="N388" s="42" t="str">
        <f t="shared" si="60"/>
        <v>.</v>
      </c>
      <c r="O388" s="85"/>
      <c r="P388" s="55" t="s">
        <v>69</v>
      </c>
      <c r="Q388" s="85"/>
      <c r="R388" s="85"/>
    </row>
    <row r="389" spans="1:18" ht="25.5" customHeight="1" x14ac:dyDescent="0.2">
      <c r="A389" s="28" t="str">
        <f>"HM+ mhai(m-1)+"  &amp; (ROW(A48))</f>
        <v>HM+ mhai(m-1)+48</v>
      </c>
      <c r="B389" s="73" t="s">
        <v>786</v>
      </c>
      <c r="C389" s="54">
        <v>2</v>
      </c>
      <c r="D389" s="146">
        <v>0</v>
      </c>
      <c r="E389" s="146">
        <v>2147483647</v>
      </c>
      <c r="F389" s="54">
        <v>1</v>
      </c>
      <c r="G389" s="54">
        <v>0</v>
      </c>
      <c r="H389" s="54" t="s">
        <v>99</v>
      </c>
      <c r="I389" s="149" t="s">
        <v>222</v>
      </c>
      <c r="J389" s="54" t="s">
        <v>138</v>
      </c>
      <c r="K389" s="54"/>
      <c r="L389" s="37" t="s">
        <v>1471</v>
      </c>
      <c r="M389" s="42" t="s">
        <v>121</v>
      </c>
      <c r="N389" s="42" t="str">
        <f t="shared" si="60"/>
        <v>DRCT.WMax </v>
      </c>
      <c r="O389" s="85" t="s">
        <v>168</v>
      </c>
      <c r="P389" s="55" t="s">
        <v>69</v>
      </c>
      <c r="Q389" s="85" t="s">
        <v>169</v>
      </c>
      <c r="R389" s="85" t="s">
        <v>225</v>
      </c>
    </row>
    <row r="390" spans="1:18" ht="24.6" customHeight="1" x14ac:dyDescent="0.2">
      <c r="A390" s="28" t="str">
        <f>"HM+ mhai(m-1)+"  &amp; (ROW(A49))</f>
        <v>HM+ mhai(m-1)+49</v>
      </c>
      <c r="B390" s="36" t="s">
        <v>931</v>
      </c>
      <c r="C390" s="54">
        <v>2</v>
      </c>
      <c r="D390" s="146">
        <v>0</v>
      </c>
      <c r="E390" s="146">
        <v>2147483647</v>
      </c>
      <c r="F390" s="54">
        <v>1</v>
      </c>
      <c r="G390" s="54">
        <v>0</v>
      </c>
      <c r="H390" s="54" t="s">
        <v>106</v>
      </c>
      <c r="I390" s="149" t="s">
        <v>223</v>
      </c>
      <c r="J390" s="54" t="s">
        <v>138</v>
      </c>
      <c r="K390" s="54"/>
      <c r="L390" s="37" t="s">
        <v>142</v>
      </c>
      <c r="M390" s="42" t="s">
        <v>121</v>
      </c>
      <c r="N390" s="42" t="str">
        <f t="shared" si="60"/>
        <v>DRCT.Vref</v>
      </c>
      <c r="O390" s="68" t="s">
        <v>197</v>
      </c>
      <c r="P390" s="55" t="s">
        <v>69</v>
      </c>
      <c r="Q390" s="37"/>
      <c r="R390" s="37"/>
    </row>
    <row r="391" spans="1:18" ht="24.6" customHeight="1" x14ac:dyDescent="0.2">
      <c r="A391" s="28" t="str">
        <f>"HM+ mhai(m-1)+"  &amp; (ROW(A50))</f>
        <v>HM+ mhai(m-1)+50</v>
      </c>
      <c r="B391" s="36" t="s">
        <v>934</v>
      </c>
      <c r="C391" s="54">
        <v>2</v>
      </c>
      <c r="D391" s="146">
        <v>0</v>
      </c>
      <c r="E391" s="146">
        <v>2147483647</v>
      </c>
      <c r="F391" s="54">
        <v>1</v>
      </c>
      <c r="G391" s="54">
        <v>0</v>
      </c>
      <c r="H391" s="54" t="s">
        <v>106</v>
      </c>
      <c r="I391" s="149" t="s">
        <v>223</v>
      </c>
      <c r="J391" s="54" t="s">
        <v>138</v>
      </c>
      <c r="K391" s="54"/>
      <c r="L391" s="37" t="s">
        <v>143</v>
      </c>
      <c r="M391" s="42" t="s">
        <v>121</v>
      </c>
      <c r="N391" s="42" t="str">
        <f t="shared" si="60"/>
        <v>DRCT.VrefOfs</v>
      </c>
      <c r="O391" s="68" t="s">
        <v>197</v>
      </c>
      <c r="P391" s="55" t="s">
        <v>69</v>
      </c>
      <c r="Q391" s="37"/>
      <c r="R391" s="37"/>
    </row>
    <row r="392" spans="1:18" ht="27.6" customHeight="1" x14ac:dyDescent="0.2">
      <c r="A392" s="28" t="str">
        <f>"HM+ mhai(m-1)+"  &amp; (ROW(A51))</f>
        <v>HM+ mhai(m-1)+51</v>
      </c>
      <c r="B392" s="36" t="s">
        <v>787</v>
      </c>
      <c r="C392" s="54">
        <v>2</v>
      </c>
      <c r="D392" s="146">
        <v>0</v>
      </c>
      <c r="E392" s="146">
        <v>2147483647</v>
      </c>
      <c r="F392" s="54">
        <v>1</v>
      </c>
      <c r="G392" s="54">
        <v>0</v>
      </c>
      <c r="H392" s="54" t="s">
        <v>99</v>
      </c>
      <c r="I392" s="149" t="s">
        <v>223</v>
      </c>
      <c r="J392" s="54" t="s">
        <v>34</v>
      </c>
      <c r="K392" s="54"/>
      <c r="L392" s="37" t="s">
        <v>145</v>
      </c>
      <c r="M392" s="42" t="s">
        <v>36</v>
      </c>
      <c r="N392" s="42" t="str">
        <f t="shared" si="60"/>
        <v>MMXU.TotW</v>
      </c>
      <c r="O392" s="68"/>
      <c r="P392" s="55" t="s">
        <v>69</v>
      </c>
      <c r="Q392" s="37"/>
      <c r="R392" s="85"/>
    </row>
    <row r="393" spans="1:18" ht="27.6" customHeight="1" x14ac:dyDescent="0.2">
      <c r="A393" s="28" t="str">
        <f t="shared" ref="A393:A400" si="62">"HM+ mhai(m-1)+"  &amp; (ROW(A90))</f>
        <v>HM+ mhai(m-1)+90</v>
      </c>
      <c r="B393" s="36" t="s">
        <v>788</v>
      </c>
      <c r="C393" s="54">
        <v>2</v>
      </c>
      <c r="D393" s="146">
        <v>0</v>
      </c>
      <c r="E393" s="146">
        <v>2147483647</v>
      </c>
      <c r="F393" s="54">
        <v>1</v>
      </c>
      <c r="G393" s="54">
        <v>0</v>
      </c>
      <c r="H393" s="54" t="s">
        <v>99</v>
      </c>
      <c r="I393" s="149" t="s">
        <v>223</v>
      </c>
      <c r="J393" s="54" t="s">
        <v>34</v>
      </c>
      <c r="K393" s="54"/>
      <c r="L393" s="37" t="s">
        <v>145</v>
      </c>
      <c r="M393" s="42" t="s">
        <v>36</v>
      </c>
      <c r="N393" s="42" t="str">
        <f t="shared" si="60"/>
        <v>MMXU.TotW</v>
      </c>
      <c r="O393" s="68"/>
      <c r="P393" s="55" t="s">
        <v>69</v>
      </c>
      <c r="Q393" s="37"/>
      <c r="R393" s="37"/>
    </row>
    <row r="394" spans="1:18" ht="27.6" customHeight="1" x14ac:dyDescent="0.2">
      <c r="A394" s="28" t="str">
        <f t="shared" si="62"/>
        <v>HM+ mhai(m-1)+91</v>
      </c>
      <c r="B394" s="36" t="s">
        <v>789</v>
      </c>
      <c r="C394" s="54">
        <v>2</v>
      </c>
      <c r="D394" s="146">
        <v>0</v>
      </c>
      <c r="E394" s="146">
        <v>2147483647</v>
      </c>
      <c r="F394" s="54">
        <v>1</v>
      </c>
      <c r="G394" s="54">
        <v>0</v>
      </c>
      <c r="H394" s="54" t="s">
        <v>101</v>
      </c>
      <c r="I394" s="149" t="s">
        <v>223</v>
      </c>
      <c r="J394" s="54" t="s">
        <v>34</v>
      </c>
      <c r="K394" s="54"/>
      <c r="L394" s="37" t="s">
        <v>146</v>
      </c>
      <c r="M394" s="42" t="s">
        <v>36</v>
      </c>
      <c r="N394" s="42" t="str">
        <f t="shared" si="60"/>
        <v>MMXU.TotVAr</v>
      </c>
      <c r="O394" s="68"/>
      <c r="P394" s="55" t="s">
        <v>69</v>
      </c>
      <c r="Q394" s="37"/>
      <c r="R394" s="37"/>
    </row>
    <row r="395" spans="1:18" ht="27.6" customHeight="1" x14ac:dyDescent="0.2">
      <c r="A395" s="28" t="str">
        <f t="shared" si="62"/>
        <v>HM+ mhai(m-1)+92</v>
      </c>
      <c r="B395" s="36" t="s">
        <v>790</v>
      </c>
      <c r="C395" s="54">
        <v>2</v>
      </c>
      <c r="D395" s="146">
        <v>0</v>
      </c>
      <c r="E395" s="146">
        <v>2147483647</v>
      </c>
      <c r="F395" s="54">
        <v>1</v>
      </c>
      <c r="G395" s="54">
        <v>0</v>
      </c>
      <c r="H395" s="54" t="s">
        <v>101</v>
      </c>
      <c r="I395" s="149" t="s">
        <v>223</v>
      </c>
      <c r="J395" s="54" t="s">
        <v>34</v>
      </c>
      <c r="K395" s="54"/>
      <c r="L395" s="37" t="s">
        <v>146</v>
      </c>
      <c r="M395" s="42" t="s">
        <v>36</v>
      </c>
      <c r="N395" s="42" t="str">
        <f t="shared" si="60"/>
        <v>MMXU.TotVAr</v>
      </c>
      <c r="O395" s="68"/>
      <c r="P395" s="55" t="s">
        <v>69</v>
      </c>
      <c r="Q395" s="85"/>
      <c r="R395" s="37"/>
    </row>
    <row r="396" spans="1:18" ht="27.6" customHeight="1" x14ac:dyDescent="0.2">
      <c r="A396" s="28" t="str">
        <f t="shared" si="62"/>
        <v>HM+ mhai(m-1)+93</v>
      </c>
      <c r="B396" s="36" t="s">
        <v>791</v>
      </c>
      <c r="C396" s="54">
        <v>2</v>
      </c>
      <c r="D396" s="146">
        <v>-100</v>
      </c>
      <c r="E396" s="146">
        <v>100</v>
      </c>
      <c r="F396" s="54">
        <v>0.01</v>
      </c>
      <c r="G396" s="54">
        <v>0</v>
      </c>
      <c r="H396" s="54" t="s">
        <v>86</v>
      </c>
      <c r="I396" s="54">
        <v>0.01</v>
      </c>
      <c r="J396" s="54" t="s">
        <v>34</v>
      </c>
      <c r="K396" s="54"/>
      <c r="L396" s="37" t="s">
        <v>147</v>
      </c>
      <c r="M396" s="42" t="s">
        <v>36</v>
      </c>
      <c r="N396" s="42" t="str">
        <f t="shared" si="60"/>
        <v>MMXU.TotPF</v>
      </c>
      <c r="O396" s="68"/>
      <c r="P396" s="55" t="s">
        <v>69</v>
      </c>
      <c r="Q396" s="37"/>
      <c r="R396" s="37"/>
    </row>
    <row r="397" spans="1:18" ht="27.6" customHeight="1" x14ac:dyDescent="0.2">
      <c r="A397" s="28" t="str">
        <f t="shared" si="62"/>
        <v>HM+ mhai(m-1)+94</v>
      </c>
      <c r="B397" s="36" t="s">
        <v>792</v>
      </c>
      <c r="C397" s="54">
        <v>2</v>
      </c>
      <c r="D397" s="146">
        <v>-100</v>
      </c>
      <c r="E397" s="146">
        <v>100</v>
      </c>
      <c r="F397" s="54">
        <v>0.01</v>
      </c>
      <c r="G397" s="54">
        <v>0</v>
      </c>
      <c r="H397" s="54" t="s">
        <v>86</v>
      </c>
      <c r="I397" s="54">
        <v>0.01</v>
      </c>
      <c r="J397" s="54" t="s">
        <v>34</v>
      </c>
      <c r="K397" s="54"/>
      <c r="L397" s="37" t="s">
        <v>147</v>
      </c>
      <c r="M397" s="42" t="s">
        <v>36</v>
      </c>
      <c r="N397" s="42" t="str">
        <f t="shared" si="60"/>
        <v>MMXU.TotPF</v>
      </c>
      <c r="O397" s="68"/>
      <c r="P397" s="55" t="s">
        <v>69</v>
      </c>
      <c r="Q397" s="37"/>
      <c r="R397" s="37"/>
    </row>
    <row r="398" spans="1:18" ht="24.6" customHeight="1" x14ac:dyDescent="0.2">
      <c r="A398" s="28" t="str">
        <f t="shared" si="62"/>
        <v>HM+ mhai(m-1)+95</v>
      </c>
      <c r="B398" s="36" t="s">
        <v>793</v>
      </c>
      <c r="C398" s="54">
        <v>2</v>
      </c>
      <c r="D398" s="146">
        <v>0</v>
      </c>
      <c r="E398" s="146">
        <v>2147483647</v>
      </c>
      <c r="F398" s="54">
        <v>1</v>
      </c>
      <c r="G398" s="54">
        <v>0</v>
      </c>
      <c r="H398" s="54" t="s">
        <v>106</v>
      </c>
      <c r="I398" s="149" t="s">
        <v>223</v>
      </c>
      <c r="J398" s="54" t="s">
        <v>34</v>
      </c>
      <c r="K398" s="54"/>
      <c r="L398" s="37" t="s">
        <v>148</v>
      </c>
      <c r="M398" s="42" t="s">
        <v>108</v>
      </c>
      <c r="N398" s="42" t="str">
        <f t="shared" si="60"/>
        <v>MMXU.PhV</v>
      </c>
      <c r="O398" s="68"/>
      <c r="P398" s="55" t="s">
        <v>69</v>
      </c>
      <c r="Q398" s="37"/>
      <c r="R398" s="37"/>
    </row>
    <row r="399" spans="1:18" ht="24.6" customHeight="1" x14ac:dyDescent="0.2">
      <c r="A399" s="28" t="str">
        <f t="shared" si="62"/>
        <v>HM+ mhai(m-1)+96</v>
      </c>
      <c r="B399" s="36" t="s">
        <v>794</v>
      </c>
      <c r="C399" s="54">
        <v>2</v>
      </c>
      <c r="D399" s="146">
        <v>0</v>
      </c>
      <c r="E399" s="146">
        <v>2147483647</v>
      </c>
      <c r="F399" s="54">
        <v>1</v>
      </c>
      <c r="G399" s="54">
        <v>0</v>
      </c>
      <c r="H399" s="54" t="s">
        <v>106</v>
      </c>
      <c r="I399" s="149" t="s">
        <v>223</v>
      </c>
      <c r="J399" s="54" t="s">
        <v>34</v>
      </c>
      <c r="K399" s="54"/>
      <c r="L399" s="37" t="s">
        <v>148</v>
      </c>
      <c r="M399" s="42" t="s">
        <v>108</v>
      </c>
      <c r="N399" s="42" t="str">
        <f t="shared" si="60"/>
        <v>MMXU.PhV</v>
      </c>
      <c r="O399" s="68"/>
      <c r="P399" s="55" t="s">
        <v>69</v>
      </c>
      <c r="Q399" s="37"/>
      <c r="R399" s="37"/>
    </row>
    <row r="400" spans="1:18" ht="24.6" customHeight="1" x14ac:dyDescent="0.2">
      <c r="A400" s="28" t="str">
        <f t="shared" si="62"/>
        <v>HM+ mhai(m-1)+97</v>
      </c>
      <c r="B400" s="36" t="s">
        <v>795</v>
      </c>
      <c r="C400" s="54">
        <v>2</v>
      </c>
      <c r="D400" s="146">
        <v>0</v>
      </c>
      <c r="E400" s="146">
        <v>2147483647</v>
      </c>
      <c r="F400" s="54">
        <v>1</v>
      </c>
      <c r="G400" s="54">
        <v>0</v>
      </c>
      <c r="H400" s="54" t="s">
        <v>106</v>
      </c>
      <c r="I400" s="149" t="s">
        <v>223</v>
      </c>
      <c r="J400" s="54" t="s">
        <v>34</v>
      </c>
      <c r="K400" s="54"/>
      <c r="L400" s="37" t="s">
        <v>148</v>
      </c>
      <c r="M400" s="42" t="s">
        <v>108</v>
      </c>
      <c r="N400" s="42" t="str">
        <f t="shared" si="60"/>
        <v>MMXU.PhV</v>
      </c>
      <c r="O400" s="68"/>
      <c r="P400" s="55" t="s">
        <v>69</v>
      </c>
      <c r="Q400" s="37"/>
      <c r="R400" s="37"/>
    </row>
    <row r="401" spans="1:18" ht="24.6" customHeight="1" x14ac:dyDescent="0.2">
      <c r="A401" s="28" t="str">
        <f>"HM+ mhai(m-1)+"  &amp; (ROW(A60))</f>
        <v>HM+ mhai(m-1)+60</v>
      </c>
      <c r="B401" s="36" t="s">
        <v>796</v>
      </c>
      <c r="C401" s="54">
        <v>2</v>
      </c>
      <c r="D401" s="146">
        <v>0</v>
      </c>
      <c r="E401" s="146">
        <v>2147483647</v>
      </c>
      <c r="F401" s="54">
        <v>1</v>
      </c>
      <c r="G401" s="54">
        <v>0</v>
      </c>
      <c r="H401" s="54" t="s">
        <v>106</v>
      </c>
      <c r="I401" s="149" t="s">
        <v>223</v>
      </c>
      <c r="J401" s="54" t="s">
        <v>34</v>
      </c>
      <c r="K401" s="54"/>
      <c r="L401" s="37" t="s">
        <v>148</v>
      </c>
      <c r="M401" s="42" t="s">
        <v>108</v>
      </c>
      <c r="N401" s="42" t="str">
        <f t="shared" si="60"/>
        <v>MMXU.PhV</v>
      </c>
      <c r="O401" s="68"/>
      <c r="P401" s="55" t="s">
        <v>69</v>
      </c>
      <c r="Q401" s="37"/>
      <c r="R401" s="37"/>
    </row>
    <row r="402" spans="1:18" ht="24.6" customHeight="1" x14ac:dyDescent="0.2">
      <c r="A402" s="28" t="str">
        <f>"HM+ mhai(m-1)+"  &amp; (ROW(A61))</f>
        <v>HM+ mhai(m-1)+61</v>
      </c>
      <c r="B402" s="36" t="s">
        <v>797</v>
      </c>
      <c r="C402" s="54">
        <v>2</v>
      </c>
      <c r="D402" s="146">
        <v>0</v>
      </c>
      <c r="E402" s="146">
        <v>2147483647</v>
      </c>
      <c r="F402" s="54">
        <v>1</v>
      </c>
      <c r="G402" s="54">
        <v>0</v>
      </c>
      <c r="H402" s="54" t="s">
        <v>106</v>
      </c>
      <c r="I402" s="149" t="s">
        <v>223</v>
      </c>
      <c r="J402" s="54" t="s">
        <v>34</v>
      </c>
      <c r="K402" s="54"/>
      <c r="L402" s="37" t="s">
        <v>148</v>
      </c>
      <c r="M402" s="42" t="s">
        <v>108</v>
      </c>
      <c r="N402" s="42" t="str">
        <f t="shared" si="60"/>
        <v>MMXU.PhV</v>
      </c>
      <c r="O402" s="68"/>
      <c r="P402" s="55" t="s">
        <v>69</v>
      </c>
      <c r="Q402" s="37"/>
      <c r="R402" s="37"/>
    </row>
    <row r="403" spans="1:18" ht="24.6" customHeight="1" x14ac:dyDescent="0.2">
      <c r="A403" s="28" t="str">
        <f>"HM+ mhai(m-1)+"  &amp; (ROW(A62))</f>
        <v>HM+ mhai(m-1)+62</v>
      </c>
      <c r="B403" s="36" t="s">
        <v>798</v>
      </c>
      <c r="C403" s="54">
        <v>2</v>
      </c>
      <c r="D403" s="146">
        <v>0</v>
      </c>
      <c r="E403" s="146">
        <v>2147483647</v>
      </c>
      <c r="F403" s="54">
        <v>1</v>
      </c>
      <c r="G403" s="54">
        <v>0</v>
      </c>
      <c r="H403" s="54" t="s">
        <v>106</v>
      </c>
      <c r="I403" s="149" t="s">
        <v>223</v>
      </c>
      <c r="J403" s="54" t="s">
        <v>34</v>
      </c>
      <c r="K403" s="54"/>
      <c r="L403" s="37" t="s">
        <v>148</v>
      </c>
      <c r="M403" s="42" t="s">
        <v>108</v>
      </c>
      <c r="N403" s="42" t="str">
        <f t="shared" si="60"/>
        <v>MMXU.PhV</v>
      </c>
      <c r="O403" s="68"/>
      <c r="P403" s="55" t="s">
        <v>69</v>
      </c>
      <c r="Q403" s="37"/>
      <c r="R403" s="37"/>
    </row>
    <row r="404" spans="1:18" ht="15" customHeight="1" x14ac:dyDescent="0.2">
      <c r="A404" s="330" t="s">
        <v>1487</v>
      </c>
      <c r="B404" s="331"/>
      <c r="C404" s="331"/>
      <c r="D404" s="331"/>
      <c r="E404" s="331"/>
      <c r="F404" s="331"/>
      <c r="G404" s="331"/>
      <c r="H404" s="331"/>
      <c r="I404" s="331"/>
      <c r="J404" s="331"/>
      <c r="K404" s="331"/>
      <c r="L404" s="331"/>
      <c r="M404" s="331"/>
      <c r="N404" s="331"/>
      <c r="O404" s="331"/>
      <c r="P404" s="332"/>
      <c r="Q404" s="64"/>
      <c r="R404" s="64"/>
    </row>
    <row r="405" spans="1:18" ht="24.6" customHeight="1" x14ac:dyDescent="0.2">
      <c r="A405" s="28" t="s">
        <v>1751</v>
      </c>
      <c r="B405" s="41" t="s">
        <v>910</v>
      </c>
      <c r="C405" s="54">
        <v>3</v>
      </c>
      <c r="D405" s="146">
        <v>0</v>
      </c>
      <c r="E405" s="146">
        <v>2147483647</v>
      </c>
      <c r="F405" s="54">
        <v>1</v>
      </c>
      <c r="G405" s="54">
        <v>0</v>
      </c>
      <c r="H405" s="54" t="s">
        <v>93</v>
      </c>
      <c r="I405" s="54">
        <v>1</v>
      </c>
      <c r="J405" s="147" t="s">
        <v>24</v>
      </c>
      <c r="K405" s="147"/>
      <c r="L405" s="148" t="s">
        <v>94</v>
      </c>
      <c r="M405" s="148" t="s">
        <v>95</v>
      </c>
      <c r="N405" s="42" t="str">
        <f t="shared" ref="N405:N411" si="63">J405&amp;K405 &amp;"."&amp;L405</f>
        <v>DRCS.OpTmh</v>
      </c>
      <c r="O405" s="85"/>
      <c r="P405" s="241" t="s">
        <v>69</v>
      </c>
      <c r="Q405" s="85"/>
      <c r="R405" s="85"/>
    </row>
    <row r="406" spans="1:18" ht="24.75" customHeight="1" x14ac:dyDescent="0.2">
      <c r="A406" s="28" t="str">
        <f t="shared" ref="A406:A415" si="64">"HDU +" &amp; (ROW(A1) )</f>
        <v>HDU +1</v>
      </c>
      <c r="B406" s="41" t="s">
        <v>911</v>
      </c>
      <c r="C406" s="54">
        <v>3</v>
      </c>
      <c r="D406" s="146">
        <v>0</v>
      </c>
      <c r="E406" s="146">
        <v>2147483647</v>
      </c>
      <c r="F406" s="54">
        <v>1</v>
      </c>
      <c r="G406" s="54">
        <v>0</v>
      </c>
      <c r="H406" s="54" t="s">
        <v>96</v>
      </c>
      <c r="I406" s="54">
        <v>1</v>
      </c>
      <c r="J406" s="147" t="s">
        <v>97</v>
      </c>
      <c r="K406" s="147"/>
      <c r="L406" s="148" t="s">
        <v>98</v>
      </c>
      <c r="M406" s="148" t="s">
        <v>95</v>
      </c>
      <c r="N406" s="42" t="str">
        <f t="shared" si="63"/>
        <v>DPST.OpTms</v>
      </c>
      <c r="O406" s="85"/>
      <c r="P406" s="241" t="s">
        <v>69</v>
      </c>
      <c r="Q406" s="85"/>
      <c r="R406" s="85"/>
    </row>
    <row r="407" spans="1:18" ht="24" x14ac:dyDescent="0.2">
      <c r="A407" s="28" t="str">
        <f t="shared" si="64"/>
        <v>HDU +2</v>
      </c>
      <c r="B407" s="42" t="s">
        <v>912</v>
      </c>
      <c r="C407" s="54">
        <v>2</v>
      </c>
      <c r="D407" s="146">
        <v>-2147483648</v>
      </c>
      <c r="E407" s="146">
        <v>2147483647</v>
      </c>
      <c r="F407" s="54">
        <v>1</v>
      </c>
      <c r="G407" s="54">
        <v>0</v>
      </c>
      <c r="H407" s="54" t="s">
        <v>101</v>
      </c>
      <c r="I407" s="149" t="s">
        <v>223</v>
      </c>
      <c r="J407" s="147" t="s">
        <v>1158</v>
      </c>
      <c r="K407" s="147"/>
      <c r="L407" s="148" t="s">
        <v>1309</v>
      </c>
      <c r="M407" s="148" t="s">
        <v>36</v>
      </c>
      <c r="N407" s="42" t="str">
        <f t="shared" si="63"/>
        <v>DINV.VArAvl</v>
      </c>
      <c r="O407" s="85" t="s">
        <v>209</v>
      </c>
      <c r="P407" s="241" t="s">
        <v>69</v>
      </c>
      <c r="Q407" s="85" t="s">
        <v>214</v>
      </c>
      <c r="R407" s="85"/>
    </row>
    <row r="408" spans="1:18" ht="24" x14ac:dyDescent="0.2">
      <c r="A408" s="28" t="str">
        <f t="shared" si="64"/>
        <v>HDU +3</v>
      </c>
      <c r="B408" s="42" t="s">
        <v>913</v>
      </c>
      <c r="C408" s="54">
        <v>2</v>
      </c>
      <c r="D408" s="146">
        <v>0</v>
      </c>
      <c r="E408" s="146">
        <v>1000</v>
      </c>
      <c r="F408" s="54">
        <v>0.1</v>
      </c>
      <c r="G408" s="54">
        <v>0</v>
      </c>
      <c r="H408" s="54" t="s">
        <v>83</v>
      </c>
      <c r="I408" s="54">
        <v>0.1</v>
      </c>
      <c r="J408" s="147" t="s">
        <v>24</v>
      </c>
      <c r="K408" s="147"/>
      <c r="L408" s="148" t="s">
        <v>242</v>
      </c>
      <c r="M408" s="148" t="s">
        <v>36</v>
      </c>
      <c r="N408" s="42" t="str">
        <f t="shared" si="63"/>
        <v>DRCS.VAPct</v>
      </c>
      <c r="O408" s="85"/>
      <c r="P408" s="241" t="s">
        <v>69</v>
      </c>
      <c r="Q408" s="85" t="s">
        <v>214</v>
      </c>
      <c r="R408" s="85"/>
    </row>
    <row r="409" spans="1:18" ht="24" x14ac:dyDescent="0.2">
      <c r="A409" s="28" t="str">
        <f t="shared" si="64"/>
        <v>HDU +4</v>
      </c>
      <c r="B409" s="42" t="s">
        <v>914</v>
      </c>
      <c r="C409" s="54">
        <v>2</v>
      </c>
      <c r="D409" s="146">
        <v>0</v>
      </c>
      <c r="E409" s="146">
        <v>1000</v>
      </c>
      <c r="F409" s="54">
        <v>0.1</v>
      </c>
      <c r="G409" s="54">
        <v>0</v>
      </c>
      <c r="H409" s="54" t="s">
        <v>83</v>
      </c>
      <c r="I409" s="54">
        <v>0.1</v>
      </c>
      <c r="J409" s="147" t="s">
        <v>24</v>
      </c>
      <c r="K409" s="147"/>
      <c r="L409" s="148" t="s">
        <v>243</v>
      </c>
      <c r="M409" s="148" t="s">
        <v>36</v>
      </c>
      <c r="N409" s="42" t="str">
        <f t="shared" si="63"/>
        <v>DRCS.VAChaPct</v>
      </c>
      <c r="O409" s="85"/>
      <c r="P409" s="241" t="s">
        <v>69</v>
      </c>
      <c r="Q409" s="85" t="s">
        <v>214</v>
      </c>
      <c r="R409" s="85"/>
    </row>
    <row r="410" spans="1:18" ht="24.6" customHeight="1" x14ac:dyDescent="0.2">
      <c r="A410" s="28" t="str">
        <f t="shared" si="64"/>
        <v>HDU +5</v>
      </c>
      <c r="B410" s="42" t="s">
        <v>1727</v>
      </c>
      <c r="C410" s="54"/>
      <c r="D410" s="146"/>
      <c r="E410" s="146"/>
      <c r="F410" s="54"/>
      <c r="G410" s="54"/>
      <c r="H410" s="54"/>
      <c r="I410" s="54"/>
      <c r="J410" s="147" t="s">
        <v>234</v>
      </c>
      <c r="K410" s="147"/>
      <c r="L410" s="148" t="s">
        <v>327</v>
      </c>
      <c r="M410" s="148" t="s">
        <v>121</v>
      </c>
      <c r="N410" s="42" t="str">
        <f t="shared" si="63"/>
        <v>DRAT.Artg</v>
      </c>
      <c r="O410" s="85"/>
      <c r="P410" s="241" t="s">
        <v>69</v>
      </c>
      <c r="Q410" s="183"/>
      <c r="R410" s="183" t="s">
        <v>1370</v>
      </c>
    </row>
    <row r="411" spans="1:18" ht="24.6" customHeight="1" x14ac:dyDescent="0.2">
      <c r="A411" s="28" t="str">
        <f t="shared" si="64"/>
        <v>HDU +6</v>
      </c>
      <c r="B411" s="41" t="s">
        <v>1728</v>
      </c>
      <c r="C411" s="83"/>
      <c r="D411" s="151"/>
      <c r="E411" s="151"/>
      <c r="F411" s="83"/>
      <c r="G411" s="83"/>
      <c r="H411" s="83"/>
      <c r="I411" s="152"/>
      <c r="J411" s="153" t="s">
        <v>234</v>
      </c>
      <c r="K411" s="153"/>
      <c r="L411" s="154" t="s">
        <v>1365</v>
      </c>
      <c r="M411" s="154" t="s">
        <v>121</v>
      </c>
      <c r="N411" s="42" t="str">
        <f t="shared" si="63"/>
        <v>DRAT.CapWhRtg</v>
      </c>
      <c r="O411" s="85"/>
      <c r="P411" s="241" t="s">
        <v>69</v>
      </c>
      <c r="Q411" s="85"/>
      <c r="R411" s="85"/>
    </row>
    <row r="412" spans="1:18" ht="24.6" customHeight="1" x14ac:dyDescent="0.2">
      <c r="A412" s="28" t="str">
        <f t="shared" si="64"/>
        <v>HDU +7</v>
      </c>
      <c r="B412" s="208" t="s">
        <v>902</v>
      </c>
      <c r="C412" s="55">
        <v>1</v>
      </c>
      <c r="D412" s="54">
        <v>-2147483648</v>
      </c>
      <c r="E412" s="55">
        <v>2147483647</v>
      </c>
      <c r="F412" s="55">
        <v>1</v>
      </c>
      <c r="G412" s="55">
        <v>0</v>
      </c>
      <c r="H412" s="55" t="s">
        <v>537</v>
      </c>
      <c r="I412" s="55">
        <v>1</v>
      </c>
      <c r="J412" s="55"/>
      <c r="K412" s="55"/>
      <c r="L412" s="56"/>
      <c r="M412" s="56"/>
      <c r="N412" s="42" t="str">
        <f t="shared" si="60"/>
        <v>.</v>
      </c>
      <c r="O412" s="85"/>
      <c r="P412" s="241" t="s">
        <v>69</v>
      </c>
      <c r="Q412" s="85"/>
      <c r="R412" s="85"/>
    </row>
    <row r="413" spans="1:18" ht="24.6" customHeight="1" x14ac:dyDescent="0.2">
      <c r="A413" s="28" t="str">
        <f t="shared" si="64"/>
        <v>HDU +8</v>
      </c>
      <c r="B413" s="36" t="s">
        <v>903</v>
      </c>
      <c r="C413" s="54">
        <v>2</v>
      </c>
      <c r="D413" s="146">
        <v>0</v>
      </c>
      <c r="E413" s="146">
        <v>2147483647</v>
      </c>
      <c r="F413" s="55">
        <v>1</v>
      </c>
      <c r="G413" s="55">
        <v>0</v>
      </c>
      <c r="H413" s="55" t="s">
        <v>141</v>
      </c>
      <c r="I413" s="149" t="s">
        <v>223</v>
      </c>
      <c r="J413" s="54" t="s">
        <v>138</v>
      </c>
      <c r="K413" s="54"/>
      <c r="L413" s="37" t="s">
        <v>194</v>
      </c>
      <c r="M413" s="42" t="s">
        <v>121</v>
      </c>
      <c r="N413" s="42" t="str">
        <f t="shared" si="60"/>
        <v>DRCT.VAMax</v>
      </c>
      <c r="O413" s="68" t="s">
        <v>198</v>
      </c>
      <c r="P413" s="241" t="s">
        <v>69</v>
      </c>
      <c r="Q413" s="37" t="s">
        <v>169</v>
      </c>
      <c r="R413" s="37" t="s">
        <v>196</v>
      </c>
    </row>
    <row r="414" spans="1:18" ht="48" x14ac:dyDescent="0.2">
      <c r="A414" s="28" t="str">
        <f t="shared" si="64"/>
        <v>HDU +9</v>
      </c>
      <c r="B414" s="37" t="s">
        <v>904</v>
      </c>
      <c r="C414" s="54">
        <v>2</v>
      </c>
      <c r="D414" s="146">
        <v>0</v>
      </c>
      <c r="E414" s="146">
        <v>2</v>
      </c>
      <c r="F414" s="55">
        <v>1</v>
      </c>
      <c r="G414" s="55">
        <v>0</v>
      </c>
      <c r="H414" s="55" t="s">
        <v>68</v>
      </c>
      <c r="I414" s="146">
        <v>1</v>
      </c>
      <c r="J414" s="54" t="s">
        <v>138</v>
      </c>
      <c r="K414" s="54"/>
      <c r="L414" s="37" t="s">
        <v>226</v>
      </c>
      <c r="M414" s="42" t="s">
        <v>133</v>
      </c>
      <c r="N414" s="42" t="str">
        <f t="shared" si="60"/>
        <v>DRCT.ClcTotVA</v>
      </c>
      <c r="O414" s="68"/>
      <c r="P414" s="241" t="s">
        <v>69</v>
      </c>
      <c r="Q414" s="42" t="s">
        <v>214</v>
      </c>
      <c r="R414" s="37"/>
    </row>
    <row r="415" spans="1:18" ht="108" x14ac:dyDescent="0.2">
      <c r="A415" s="28" t="str">
        <f t="shared" si="64"/>
        <v>HDU +10</v>
      </c>
      <c r="B415" s="74" t="s">
        <v>905</v>
      </c>
      <c r="C415" s="151">
        <v>0</v>
      </c>
      <c r="D415" s="151">
        <v>0</v>
      </c>
      <c r="E415" s="83">
        <v>7</v>
      </c>
      <c r="F415" s="55">
        <v>1</v>
      </c>
      <c r="G415" s="55">
        <v>0</v>
      </c>
      <c r="H415" s="55" t="s">
        <v>86</v>
      </c>
      <c r="I415" s="83">
        <v>0</v>
      </c>
      <c r="J415" s="83">
        <v>1</v>
      </c>
      <c r="K415" s="83"/>
      <c r="L415" s="74" t="s">
        <v>140</v>
      </c>
      <c r="M415" s="85" t="s">
        <v>138</v>
      </c>
      <c r="N415" s="42" t="str">
        <f t="shared" si="60"/>
        <v>1.DERtyp</v>
      </c>
      <c r="O415" s="85" t="s">
        <v>133</v>
      </c>
      <c r="P415" s="241" t="s">
        <v>69</v>
      </c>
      <c r="Q415" s="85">
        <v>1</v>
      </c>
      <c r="R415" s="85" t="s">
        <v>756</v>
      </c>
    </row>
    <row r="416" spans="1:18" s="233" customFormat="1" ht="45.95" customHeight="1" x14ac:dyDescent="0.2">
      <c r="A416" s="258" t="s">
        <v>391</v>
      </c>
      <c r="B416" s="259" t="s">
        <v>1589</v>
      </c>
      <c r="C416" s="245"/>
      <c r="D416" s="246"/>
      <c r="E416" s="246"/>
      <c r="F416" s="245"/>
      <c r="G416" s="245"/>
      <c r="H416" s="245"/>
      <c r="I416" s="247"/>
      <c r="J416" s="245"/>
      <c r="K416" s="245"/>
      <c r="L416" s="73"/>
      <c r="M416" s="248"/>
      <c r="N416" s="41" t="str">
        <f t="shared" si="60"/>
        <v>.</v>
      </c>
      <c r="O416" s="249"/>
      <c r="P416" s="241" t="s">
        <v>69</v>
      </c>
      <c r="Q416" s="248"/>
      <c r="R416" s="248"/>
    </row>
    <row r="417" spans="1:18" ht="24.6" customHeight="1" x14ac:dyDescent="0.2">
      <c r="A417" s="28" t="s">
        <v>1759</v>
      </c>
      <c r="B417" s="41" t="s">
        <v>915</v>
      </c>
      <c r="C417" s="54">
        <v>3</v>
      </c>
      <c r="D417" s="146">
        <v>0</v>
      </c>
      <c r="E417" s="146">
        <v>2147483647</v>
      </c>
      <c r="F417" s="54">
        <v>1</v>
      </c>
      <c r="G417" s="54">
        <v>0</v>
      </c>
      <c r="H417" s="54" t="s">
        <v>93</v>
      </c>
      <c r="I417" s="54">
        <v>1</v>
      </c>
      <c r="J417" s="147" t="s">
        <v>24</v>
      </c>
      <c r="K417" s="147"/>
      <c r="L417" s="148" t="s">
        <v>94</v>
      </c>
      <c r="M417" s="148" t="s">
        <v>95</v>
      </c>
      <c r="N417" s="42" t="str">
        <f t="shared" ref="N417:N423" si="65">J417&amp;K417 &amp;"."&amp;L417</f>
        <v>DRCS.OpTmh</v>
      </c>
      <c r="O417" s="85"/>
      <c r="P417" s="241" t="s">
        <v>69</v>
      </c>
      <c r="Q417" s="85"/>
      <c r="R417" s="85"/>
    </row>
    <row r="418" spans="1:18" ht="24.6" customHeight="1" x14ac:dyDescent="0.2">
      <c r="A418" s="28" t="str">
        <f t="shared" ref="A418:A427" si="66">"HDU + duhai(e-1) )+"&amp;(ROW(A1))</f>
        <v>HDU + duhai(e-1) )+1</v>
      </c>
      <c r="B418" s="41" t="s">
        <v>916</v>
      </c>
      <c r="C418" s="54">
        <v>3</v>
      </c>
      <c r="D418" s="146">
        <v>0</v>
      </c>
      <c r="E418" s="146">
        <v>2147483647</v>
      </c>
      <c r="F418" s="54">
        <v>1</v>
      </c>
      <c r="G418" s="54">
        <v>0</v>
      </c>
      <c r="H418" s="54" t="s">
        <v>96</v>
      </c>
      <c r="I418" s="54">
        <v>1</v>
      </c>
      <c r="J418" s="147" t="s">
        <v>97</v>
      </c>
      <c r="K418" s="147"/>
      <c r="L418" s="148" t="s">
        <v>98</v>
      </c>
      <c r="M418" s="148" t="s">
        <v>95</v>
      </c>
      <c r="N418" s="42" t="str">
        <f t="shared" si="65"/>
        <v>DPST.OpTms</v>
      </c>
      <c r="O418" s="85"/>
      <c r="P418" s="241" t="s">
        <v>69</v>
      </c>
      <c r="Q418" s="85"/>
      <c r="R418" s="85"/>
    </row>
    <row r="419" spans="1:18" ht="24.6" customHeight="1" x14ac:dyDescent="0.2">
      <c r="A419" s="28" t="str">
        <f t="shared" si="66"/>
        <v>HDU + duhai(e-1) )+2</v>
      </c>
      <c r="B419" s="42" t="s">
        <v>1590</v>
      </c>
      <c r="C419" s="54">
        <v>2</v>
      </c>
      <c r="D419" s="146">
        <v>-2147483648</v>
      </c>
      <c r="E419" s="146">
        <v>2147483647</v>
      </c>
      <c r="F419" s="54">
        <v>1</v>
      </c>
      <c r="G419" s="54">
        <v>0</v>
      </c>
      <c r="H419" s="54" t="s">
        <v>101</v>
      </c>
      <c r="I419" s="149" t="s">
        <v>223</v>
      </c>
      <c r="J419" s="147" t="s">
        <v>1158</v>
      </c>
      <c r="K419" s="147"/>
      <c r="L419" s="148" t="s">
        <v>1309</v>
      </c>
      <c r="M419" s="148" t="s">
        <v>36</v>
      </c>
      <c r="N419" s="42" t="str">
        <f t="shared" si="65"/>
        <v>DINV.VArAvl</v>
      </c>
      <c r="O419" s="85" t="s">
        <v>209</v>
      </c>
      <c r="P419" s="241" t="s">
        <v>69</v>
      </c>
      <c r="Q419" s="85" t="s">
        <v>214</v>
      </c>
      <c r="R419" s="85"/>
    </row>
    <row r="420" spans="1:18" ht="24.6" customHeight="1" x14ac:dyDescent="0.2">
      <c r="A420" s="28" t="str">
        <f t="shared" si="66"/>
        <v>HDU + duhai(e-1) )+3</v>
      </c>
      <c r="B420" s="42" t="s">
        <v>944</v>
      </c>
      <c r="C420" s="54">
        <v>2</v>
      </c>
      <c r="D420" s="146">
        <v>0</v>
      </c>
      <c r="E420" s="146">
        <v>1000</v>
      </c>
      <c r="F420" s="54">
        <v>0.1</v>
      </c>
      <c r="G420" s="54">
        <v>0</v>
      </c>
      <c r="H420" s="54" t="s">
        <v>83</v>
      </c>
      <c r="I420" s="54">
        <v>0.1</v>
      </c>
      <c r="J420" s="147" t="s">
        <v>24</v>
      </c>
      <c r="K420" s="147"/>
      <c r="L420" s="148" t="s">
        <v>242</v>
      </c>
      <c r="M420" s="148" t="s">
        <v>36</v>
      </c>
      <c r="N420" s="42" t="str">
        <f t="shared" si="65"/>
        <v>DRCS.VAPct</v>
      </c>
      <c r="O420" s="85"/>
      <c r="P420" s="241" t="s">
        <v>69</v>
      </c>
      <c r="Q420" s="85" t="s">
        <v>214</v>
      </c>
      <c r="R420" s="85"/>
    </row>
    <row r="421" spans="1:18" ht="24.6" customHeight="1" x14ac:dyDescent="0.2">
      <c r="A421" s="28" t="str">
        <f t="shared" si="66"/>
        <v>HDU + duhai(e-1) )+4</v>
      </c>
      <c r="B421" s="42" t="s">
        <v>943</v>
      </c>
      <c r="C421" s="54">
        <v>2</v>
      </c>
      <c r="D421" s="146">
        <v>0</v>
      </c>
      <c r="E421" s="146">
        <v>1000</v>
      </c>
      <c r="F421" s="54">
        <v>0.1</v>
      </c>
      <c r="G421" s="54">
        <v>0</v>
      </c>
      <c r="H421" s="54" t="s">
        <v>83</v>
      </c>
      <c r="I421" s="54">
        <v>0.1</v>
      </c>
      <c r="J421" s="147" t="s">
        <v>24</v>
      </c>
      <c r="K421" s="147"/>
      <c r="L421" s="148" t="s">
        <v>243</v>
      </c>
      <c r="M421" s="148" t="s">
        <v>36</v>
      </c>
      <c r="N421" s="42" t="str">
        <f t="shared" si="65"/>
        <v>DRCS.VAChaPct</v>
      </c>
      <c r="O421" s="85"/>
      <c r="P421" s="241" t="s">
        <v>69</v>
      </c>
      <c r="Q421" s="85" t="s">
        <v>214</v>
      </c>
      <c r="R421" s="85"/>
    </row>
    <row r="422" spans="1:18" ht="24.6" customHeight="1" x14ac:dyDescent="0.2">
      <c r="A422" s="28" t="str">
        <f t="shared" si="66"/>
        <v>HDU + duhai(e-1) )+5</v>
      </c>
      <c r="B422" s="41" t="s">
        <v>1729</v>
      </c>
      <c r="C422" s="83"/>
      <c r="D422" s="151"/>
      <c r="E422" s="151"/>
      <c r="F422" s="83"/>
      <c r="G422" s="83"/>
      <c r="H422" s="83"/>
      <c r="I422" s="152"/>
      <c r="J422" s="153" t="s">
        <v>234</v>
      </c>
      <c r="K422" s="153"/>
      <c r="L422" s="154" t="s">
        <v>327</v>
      </c>
      <c r="M422" s="154" t="s">
        <v>121</v>
      </c>
      <c r="N422" s="42" t="str">
        <f t="shared" si="65"/>
        <v>DRAT.Artg</v>
      </c>
      <c r="O422" s="85"/>
      <c r="P422" s="241" t="s">
        <v>69</v>
      </c>
      <c r="Q422" s="85"/>
      <c r="R422" s="85"/>
    </row>
    <row r="423" spans="1:18" ht="24.6" customHeight="1" x14ac:dyDescent="0.2">
      <c r="A423" s="28" t="str">
        <f t="shared" si="66"/>
        <v>HDU + duhai(e-1) )+6</v>
      </c>
      <c r="B423" s="41" t="s">
        <v>1730</v>
      </c>
      <c r="C423" s="83"/>
      <c r="D423" s="151"/>
      <c r="E423" s="151"/>
      <c r="F423" s="83"/>
      <c r="G423" s="83"/>
      <c r="H423" s="83"/>
      <c r="I423" s="152"/>
      <c r="J423" s="153" t="s">
        <v>234</v>
      </c>
      <c r="K423" s="153"/>
      <c r="L423" s="154" t="s">
        <v>239</v>
      </c>
      <c r="M423" s="154" t="s">
        <v>121</v>
      </c>
      <c r="N423" s="42" t="str">
        <f t="shared" si="65"/>
        <v>DRAT.WHRtg</v>
      </c>
      <c r="O423" s="85"/>
      <c r="P423" s="241" t="s">
        <v>69</v>
      </c>
      <c r="Q423" s="85"/>
      <c r="R423" s="85"/>
    </row>
    <row r="424" spans="1:18" ht="24.6" customHeight="1" x14ac:dyDescent="0.2">
      <c r="A424" s="28" t="str">
        <f t="shared" si="66"/>
        <v>HDU + duhai(e-1) )+7</v>
      </c>
      <c r="B424" s="208" t="s">
        <v>906</v>
      </c>
      <c r="C424" s="55">
        <v>1</v>
      </c>
      <c r="D424" s="54">
        <v>-2147483648</v>
      </c>
      <c r="E424" s="55">
        <v>2147483647</v>
      </c>
      <c r="F424" s="55">
        <v>1</v>
      </c>
      <c r="G424" s="55">
        <v>0</v>
      </c>
      <c r="H424" s="55" t="s">
        <v>537</v>
      </c>
      <c r="I424" s="55">
        <v>1</v>
      </c>
      <c r="J424" s="55"/>
      <c r="K424" s="55"/>
      <c r="L424" s="56"/>
      <c r="M424" s="56"/>
      <c r="N424" s="42" t="str">
        <f t="shared" si="60"/>
        <v>.</v>
      </c>
      <c r="O424" s="56"/>
      <c r="P424" s="241" t="s">
        <v>69</v>
      </c>
      <c r="Q424" s="85"/>
      <c r="R424" s="85"/>
    </row>
    <row r="425" spans="1:18" ht="24.6" customHeight="1" x14ac:dyDescent="0.2">
      <c r="A425" s="28" t="str">
        <f t="shared" si="66"/>
        <v>HDU + duhai(e-1) )+8</v>
      </c>
      <c r="B425" s="36" t="s">
        <v>907</v>
      </c>
      <c r="C425" s="54">
        <v>2</v>
      </c>
      <c r="D425" s="146">
        <v>0</v>
      </c>
      <c r="E425" s="146">
        <v>2147483647</v>
      </c>
      <c r="F425" s="55">
        <v>1</v>
      </c>
      <c r="G425" s="55">
        <v>0</v>
      </c>
      <c r="H425" s="55" t="s">
        <v>141</v>
      </c>
      <c r="I425" s="149" t="s">
        <v>223</v>
      </c>
      <c r="J425" s="54" t="s">
        <v>138</v>
      </c>
      <c r="K425" s="54"/>
      <c r="L425" s="37" t="s">
        <v>194</v>
      </c>
      <c r="M425" s="42" t="s">
        <v>121</v>
      </c>
      <c r="N425" s="42" t="str">
        <f t="shared" si="60"/>
        <v>DRCT.VAMax</v>
      </c>
      <c r="O425" s="68" t="s">
        <v>198</v>
      </c>
      <c r="P425" s="241" t="s">
        <v>69</v>
      </c>
      <c r="Q425" s="37" t="s">
        <v>169</v>
      </c>
      <c r="R425" s="37" t="s">
        <v>196</v>
      </c>
    </row>
    <row r="426" spans="1:18" ht="24.6" customHeight="1" x14ac:dyDescent="0.2">
      <c r="A426" s="28" t="str">
        <f t="shared" si="66"/>
        <v>HDU + duhai(e-1) )+9</v>
      </c>
      <c r="B426" s="36" t="s">
        <v>908</v>
      </c>
      <c r="C426" s="54">
        <v>2</v>
      </c>
      <c r="D426" s="146">
        <v>0</v>
      </c>
      <c r="E426" s="146">
        <v>2</v>
      </c>
      <c r="F426" s="55">
        <v>1</v>
      </c>
      <c r="G426" s="55">
        <v>0</v>
      </c>
      <c r="H426" s="55" t="s">
        <v>68</v>
      </c>
      <c r="I426" s="146">
        <v>1</v>
      </c>
      <c r="J426" s="54" t="s">
        <v>138</v>
      </c>
      <c r="K426" s="54"/>
      <c r="L426" s="37" t="s">
        <v>226</v>
      </c>
      <c r="M426" s="42" t="s">
        <v>133</v>
      </c>
      <c r="N426" s="42" t="str">
        <f t="shared" si="60"/>
        <v>DRCT.ClcTotVA</v>
      </c>
      <c r="O426" s="68"/>
      <c r="P426" s="241" t="s">
        <v>69</v>
      </c>
      <c r="Q426" s="42" t="s">
        <v>214</v>
      </c>
      <c r="R426" s="37"/>
    </row>
    <row r="427" spans="1:18" ht="24.6" customHeight="1" x14ac:dyDescent="0.2">
      <c r="A427" s="228" t="str">
        <f t="shared" si="66"/>
        <v>HDU + duhai(e-1) )+10</v>
      </c>
      <c r="B427" s="73" t="s">
        <v>1591</v>
      </c>
      <c r="C427" s="151">
        <v>0</v>
      </c>
      <c r="D427" s="151">
        <v>0</v>
      </c>
      <c r="E427" s="83">
        <v>7</v>
      </c>
      <c r="F427" s="155">
        <v>1</v>
      </c>
      <c r="G427" s="155">
        <v>0</v>
      </c>
      <c r="H427" s="155" t="s">
        <v>86</v>
      </c>
      <c r="I427" s="83">
        <v>0</v>
      </c>
      <c r="J427" s="83">
        <v>1</v>
      </c>
      <c r="K427" s="83"/>
      <c r="L427" s="74" t="s">
        <v>140</v>
      </c>
      <c r="M427" s="85" t="s">
        <v>138</v>
      </c>
      <c r="N427" s="85" t="str">
        <f t="shared" si="60"/>
        <v>1.DERtyp</v>
      </c>
      <c r="O427" s="85" t="s">
        <v>133</v>
      </c>
      <c r="P427" s="241" t="s">
        <v>69</v>
      </c>
      <c r="Q427" s="85">
        <v>1</v>
      </c>
      <c r="R427" s="85" t="s">
        <v>756</v>
      </c>
    </row>
    <row r="428" spans="1:18" ht="15" customHeight="1" x14ac:dyDescent="0.2">
      <c r="A428" s="330" t="s">
        <v>1008</v>
      </c>
      <c r="B428" s="331"/>
      <c r="C428" s="331"/>
      <c r="D428" s="331"/>
      <c r="E428" s="331"/>
      <c r="F428" s="331"/>
      <c r="G428" s="331"/>
      <c r="H428" s="331"/>
      <c r="I428" s="331"/>
      <c r="J428" s="331"/>
      <c r="K428" s="331"/>
      <c r="L428" s="331"/>
      <c r="M428" s="331"/>
      <c r="N428" s="331"/>
      <c r="O428" s="331"/>
      <c r="P428" s="332"/>
      <c r="Q428" s="27"/>
      <c r="R428" s="35"/>
    </row>
    <row r="429" spans="1:18" ht="21" customHeight="1" x14ac:dyDescent="0.2">
      <c r="A429" s="28" t="s">
        <v>1752</v>
      </c>
      <c r="B429" s="42" t="s">
        <v>1883</v>
      </c>
      <c r="C429" s="54">
        <v>3</v>
      </c>
      <c r="D429" s="146">
        <v>-2147483648</v>
      </c>
      <c r="E429" s="146">
        <v>2147483647</v>
      </c>
      <c r="F429" s="54">
        <v>1</v>
      </c>
      <c r="G429" s="54">
        <v>0</v>
      </c>
      <c r="H429" s="54" t="s">
        <v>99</v>
      </c>
      <c r="I429" s="54">
        <v>1</v>
      </c>
      <c r="J429" s="147" t="s">
        <v>34</v>
      </c>
      <c r="K429" s="147"/>
      <c r="L429" s="148" t="s">
        <v>100</v>
      </c>
      <c r="M429" s="148" t="s">
        <v>36</v>
      </c>
      <c r="N429" s="42" t="str">
        <f>J429&amp;K429 &amp;"."&amp;L429</f>
        <v xml:space="preserve">MMXU.TotW </v>
      </c>
      <c r="O429" s="56"/>
      <c r="P429" s="241" t="s">
        <v>69</v>
      </c>
      <c r="Q429" s="56"/>
      <c r="R429" s="37"/>
    </row>
    <row r="430" spans="1:18" ht="21" customHeight="1" x14ac:dyDescent="0.2">
      <c r="A430" s="28" t="str">
        <f t="shared" ref="A430:A446" si="67">"HI +" &amp; (ROW(A1))</f>
        <v>HI +1</v>
      </c>
      <c r="B430" s="42" t="s">
        <v>1035</v>
      </c>
      <c r="C430" s="54">
        <v>3</v>
      </c>
      <c r="D430" s="146">
        <v>-2147483648</v>
      </c>
      <c r="E430" s="146">
        <v>2147483647</v>
      </c>
      <c r="F430" s="54">
        <v>1</v>
      </c>
      <c r="G430" s="54">
        <v>0</v>
      </c>
      <c r="H430" s="54" t="s">
        <v>101</v>
      </c>
      <c r="I430" s="149" t="s">
        <v>223</v>
      </c>
      <c r="J430" s="147" t="s">
        <v>34</v>
      </c>
      <c r="K430" s="147"/>
      <c r="L430" s="148" t="s">
        <v>102</v>
      </c>
      <c r="M430" s="148" t="s">
        <v>36</v>
      </c>
      <c r="N430" s="42" t="str">
        <f>J430&amp;K430 &amp;"."&amp;L430</f>
        <v xml:space="preserve">MMXU.TotVAr </v>
      </c>
      <c r="O430" s="56"/>
      <c r="P430" s="241" t="s">
        <v>69</v>
      </c>
      <c r="Q430" s="56"/>
      <c r="R430" s="37"/>
    </row>
    <row r="431" spans="1:18" ht="21" customHeight="1" x14ac:dyDescent="0.2">
      <c r="A431" s="28" t="str">
        <f t="shared" si="67"/>
        <v>HI +2</v>
      </c>
      <c r="B431" s="41" t="s">
        <v>1038</v>
      </c>
      <c r="C431" s="54">
        <v>3</v>
      </c>
      <c r="D431" s="146">
        <v>0</v>
      </c>
      <c r="E431" s="146">
        <v>2147483647</v>
      </c>
      <c r="F431" s="54">
        <v>1</v>
      </c>
      <c r="G431" s="54">
        <v>0</v>
      </c>
      <c r="H431" s="54" t="s">
        <v>106</v>
      </c>
      <c r="I431" s="149" t="s">
        <v>223</v>
      </c>
      <c r="J431" s="147" t="s">
        <v>40</v>
      </c>
      <c r="K431" s="147"/>
      <c r="L431" s="148" t="s">
        <v>115</v>
      </c>
      <c r="M431" s="148" t="s">
        <v>36</v>
      </c>
      <c r="N431" s="42" t="str">
        <f>J431&amp;K431 &amp;"."&amp;L431</f>
        <v xml:space="preserve">MMDC.Watt </v>
      </c>
      <c r="O431" s="56"/>
      <c r="P431" s="241" t="s">
        <v>69</v>
      </c>
      <c r="Q431" s="56"/>
      <c r="R431" s="37"/>
    </row>
    <row r="432" spans="1:18" ht="21" customHeight="1" x14ac:dyDescent="0.2">
      <c r="A432" s="28" t="str">
        <f t="shared" si="67"/>
        <v>HI +3</v>
      </c>
      <c r="B432" s="41" t="s">
        <v>1036</v>
      </c>
      <c r="C432" s="54">
        <v>3</v>
      </c>
      <c r="D432" s="146">
        <v>0</v>
      </c>
      <c r="E432" s="146">
        <v>2147483647</v>
      </c>
      <c r="F432" s="54">
        <v>1</v>
      </c>
      <c r="G432" s="54">
        <v>0</v>
      </c>
      <c r="H432" s="54" t="s">
        <v>116</v>
      </c>
      <c r="I432" s="149" t="s">
        <v>223</v>
      </c>
      <c r="J432" s="147" t="s">
        <v>40</v>
      </c>
      <c r="K432" s="147"/>
      <c r="L432" s="148" t="s">
        <v>117</v>
      </c>
      <c r="M432" s="148" t="s">
        <v>36</v>
      </c>
      <c r="N432" s="42" t="str">
        <f>J432&amp;K432 &amp;"."&amp;L432</f>
        <v xml:space="preserve">MMDC.Amp </v>
      </c>
      <c r="O432" s="56"/>
      <c r="P432" s="241" t="s">
        <v>69</v>
      </c>
      <c r="Q432" s="56"/>
      <c r="R432" s="37"/>
    </row>
    <row r="433" spans="1:18" ht="21" customHeight="1" x14ac:dyDescent="0.2">
      <c r="A433" s="28" t="str">
        <f t="shared" si="67"/>
        <v>HI +4</v>
      </c>
      <c r="B433" s="41" t="s">
        <v>1037</v>
      </c>
      <c r="C433" s="54">
        <v>3</v>
      </c>
      <c r="D433" s="146">
        <v>0</v>
      </c>
      <c r="E433" s="146">
        <v>2147483647</v>
      </c>
      <c r="F433" s="54">
        <v>1</v>
      </c>
      <c r="G433" s="54">
        <v>0</v>
      </c>
      <c r="H433" s="54" t="s">
        <v>106</v>
      </c>
      <c r="I433" s="149" t="s">
        <v>223</v>
      </c>
      <c r="J433" s="147" t="s">
        <v>40</v>
      </c>
      <c r="K433" s="147"/>
      <c r="L433" s="148" t="s">
        <v>118</v>
      </c>
      <c r="M433" s="148" t="s">
        <v>36</v>
      </c>
      <c r="N433" s="42" t="str">
        <f>J433&amp;K433 &amp;"."&amp;L433</f>
        <v xml:space="preserve">MMDC.Vol </v>
      </c>
      <c r="O433" s="56"/>
      <c r="P433" s="241" t="s">
        <v>69</v>
      </c>
      <c r="Q433" s="56"/>
      <c r="R433" s="37"/>
    </row>
    <row r="434" spans="1:18" ht="24" x14ac:dyDescent="0.2">
      <c r="A434" s="28" t="str">
        <f t="shared" si="67"/>
        <v>HI +5</v>
      </c>
      <c r="B434" s="208" t="s">
        <v>1884</v>
      </c>
      <c r="C434" s="55">
        <v>1</v>
      </c>
      <c r="D434" s="54">
        <v>-2147483648</v>
      </c>
      <c r="E434" s="55">
        <v>2147483647</v>
      </c>
      <c r="F434" s="55">
        <v>1</v>
      </c>
      <c r="G434" s="55">
        <v>0</v>
      </c>
      <c r="H434" s="55" t="s">
        <v>572</v>
      </c>
      <c r="I434" s="55">
        <v>1</v>
      </c>
      <c r="J434" s="55"/>
      <c r="K434" s="55"/>
      <c r="L434" s="56"/>
      <c r="M434" s="56"/>
      <c r="N434" s="42" t="str">
        <f t="shared" si="60"/>
        <v>.</v>
      </c>
      <c r="O434" s="56"/>
      <c r="P434" s="241" t="s">
        <v>69</v>
      </c>
      <c r="Q434" s="37"/>
      <c r="R434" s="181" t="s">
        <v>1338</v>
      </c>
    </row>
    <row r="435" spans="1:18" ht="24" x14ac:dyDescent="0.2">
      <c r="A435" s="28" t="str">
        <f t="shared" si="67"/>
        <v>HI +6</v>
      </c>
      <c r="B435" s="208" t="s">
        <v>1044</v>
      </c>
      <c r="C435" s="55">
        <v>1</v>
      </c>
      <c r="D435" s="54">
        <v>-2147483648</v>
      </c>
      <c r="E435" s="55">
        <v>2147483647</v>
      </c>
      <c r="F435" s="55">
        <v>1</v>
      </c>
      <c r="G435" s="55">
        <v>0</v>
      </c>
      <c r="H435" s="55" t="s">
        <v>574</v>
      </c>
      <c r="I435" s="55">
        <v>1</v>
      </c>
      <c r="J435" s="55"/>
      <c r="K435" s="55"/>
      <c r="L435" s="56"/>
      <c r="M435" s="56"/>
      <c r="N435" s="42" t="str">
        <f t="shared" si="60"/>
        <v>.</v>
      </c>
      <c r="O435" s="56"/>
      <c r="P435" s="241" t="s">
        <v>69</v>
      </c>
      <c r="Q435" s="85"/>
      <c r="R435" s="181" t="s">
        <v>1338</v>
      </c>
    </row>
    <row r="436" spans="1:18" ht="24.6" customHeight="1" x14ac:dyDescent="0.2">
      <c r="A436" s="28" t="str">
        <f t="shared" si="67"/>
        <v>HI +7</v>
      </c>
      <c r="B436" s="208" t="s">
        <v>1045</v>
      </c>
      <c r="C436" s="55">
        <v>1</v>
      </c>
      <c r="D436" s="54">
        <v>0</v>
      </c>
      <c r="E436" s="55">
        <v>2147483647</v>
      </c>
      <c r="F436" s="55">
        <v>1E-3</v>
      </c>
      <c r="G436" s="55">
        <v>0</v>
      </c>
      <c r="H436" s="55" t="s">
        <v>106</v>
      </c>
      <c r="I436" s="55">
        <v>1E-3</v>
      </c>
      <c r="J436" s="147" t="s">
        <v>40</v>
      </c>
      <c r="K436" s="147"/>
      <c r="L436" s="148" t="s">
        <v>118</v>
      </c>
      <c r="M436" s="56" t="s">
        <v>36</v>
      </c>
      <c r="N436" s="42" t="str">
        <f t="shared" si="60"/>
        <v xml:space="preserve">MMDC.Vol </v>
      </c>
      <c r="O436" s="56"/>
      <c r="P436" s="241" t="s">
        <v>69</v>
      </c>
      <c r="Q436" s="37"/>
      <c r="R436" s="37"/>
    </row>
    <row r="437" spans="1:18" ht="24.6" customHeight="1" x14ac:dyDescent="0.2">
      <c r="A437" s="28" t="str">
        <f t="shared" si="67"/>
        <v>HI +8</v>
      </c>
      <c r="B437" s="208" t="s">
        <v>1046</v>
      </c>
      <c r="C437" s="55">
        <v>1</v>
      </c>
      <c r="D437" s="54">
        <v>-2147483648</v>
      </c>
      <c r="E437" s="55">
        <v>2147483647</v>
      </c>
      <c r="F437" s="55">
        <v>0.1</v>
      </c>
      <c r="G437" s="55">
        <v>0</v>
      </c>
      <c r="H437" s="55" t="s">
        <v>150</v>
      </c>
      <c r="I437" s="55">
        <v>0.1</v>
      </c>
      <c r="J437" s="147" t="s">
        <v>40</v>
      </c>
      <c r="K437" s="55"/>
      <c r="L437" s="56" t="s">
        <v>116</v>
      </c>
      <c r="M437" s="56"/>
      <c r="N437" s="42" t="str">
        <f t="shared" si="60"/>
        <v>MMDC.Amp</v>
      </c>
      <c r="O437" s="56"/>
      <c r="P437" s="241" t="s">
        <v>69</v>
      </c>
      <c r="Q437" s="37"/>
      <c r="R437" s="37"/>
    </row>
    <row r="438" spans="1:18" ht="24.6" customHeight="1" x14ac:dyDescent="0.2">
      <c r="A438" s="28" t="str">
        <f t="shared" si="67"/>
        <v>HI +9</v>
      </c>
      <c r="B438" s="208" t="s">
        <v>1047</v>
      </c>
      <c r="C438" s="55">
        <v>1</v>
      </c>
      <c r="D438" s="54">
        <v>-2147483648</v>
      </c>
      <c r="E438" s="55">
        <v>2147483647</v>
      </c>
      <c r="F438" s="55">
        <v>0.1</v>
      </c>
      <c r="G438" s="55">
        <v>0</v>
      </c>
      <c r="H438" s="55" t="s">
        <v>150</v>
      </c>
      <c r="I438" s="55">
        <v>0.1</v>
      </c>
      <c r="J438" s="147" t="s">
        <v>34</v>
      </c>
      <c r="K438" s="147"/>
      <c r="L438" s="148" t="s">
        <v>148</v>
      </c>
      <c r="M438" s="56" t="s">
        <v>1349</v>
      </c>
      <c r="N438" s="42" t="str">
        <f t="shared" si="60"/>
        <v>MMXU.PhV</v>
      </c>
      <c r="O438" s="56"/>
      <c r="P438" s="241" t="s">
        <v>69</v>
      </c>
      <c r="Q438" s="37" t="s">
        <v>363</v>
      </c>
      <c r="R438" s="37"/>
    </row>
    <row r="439" spans="1:18" ht="24.6" customHeight="1" x14ac:dyDescent="0.2">
      <c r="A439" s="28" t="str">
        <f t="shared" si="67"/>
        <v>HI +10</v>
      </c>
      <c r="B439" s="208" t="s">
        <v>1048</v>
      </c>
      <c r="C439" s="55">
        <v>1</v>
      </c>
      <c r="D439" s="54">
        <v>-2147483648</v>
      </c>
      <c r="E439" s="55">
        <v>2147483647</v>
      </c>
      <c r="F439" s="55">
        <v>1E-3</v>
      </c>
      <c r="G439" s="55">
        <v>0</v>
      </c>
      <c r="H439" s="55" t="s">
        <v>150</v>
      </c>
      <c r="I439" s="55">
        <v>1E-3</v>
      </c>
      <c r="J439" s="55" t="s">
        <v>34</v>
      </c>
      <c r="K439" s="55"/>
      <c r="L439" s="56" t="s">
        <v>452</v>
      </c>
      <c r="M439" s="56" t="s">
        <v>108</v>
      </c>
      <c r="N439" s="42" t="str">
        <f t="shared" si="60"/>
        <v>MMXU.A</v>
      </c>
      <c r="O439" s="56"/>
      <c r="P439" s="241" t="s">
        <v>69</v>
      </c>
      <c r="Q439" s="37"/>
      <c r="R439" s="37"/>
    </row>
    <row r="440" spans="1:18" ht="24.6" customHeight="1" x14ac:dyDescent="0.2">
      <c r="A440" s="28" t="str">
        <f t="shared" si="67"/>
        <v>HI +11</v>
      </c>
      <c r="B440" s="208" t="s">
        <v>1049</v>
      </c>
      <c r="C440" s="55">
        <v>1</v>
      </c>
      <c r="D440" s="54">
        <v>-2147483648</v>
      </c>
      <c r="E440" s="55">
        <v>2147483647</v>
      </c>
      <c r="F440" s="55">
        <v>1E-3</v>
      </c>
      <c r="G440" s="55">
        <v>0</v>
      </c>
      <c r="H440" s="55" t="s">
        <v>150</v>
      </c>
      <c r="I440" s="55">
        <v>1E-3</v>
      </c>
      <c r="J440" s="55" t="s">
        <v>34</v>
      </c>
      <c r="K440" s="55"/>
      <c r="L440" s="56" t="s">
        <v>1350</v>
      </c>
      <c r="M440" s="56" t="s">
        <v>108</v>
      </c>
      <c r="N440" s="42" t="str">
        <f t="shared" si="60"/>
        <v>MMXU.A.phsA</v>
      </c>
      <c r="O440" s="56"/>
      <c r="P440" s="241" t="s">
        <v>69</v>
      </c>
      <c r="Q440" s="37"/>
      <c r="R440" s="37"/>
    </row>
    <row r="441" spans="1:18" ht="24.6" customHeight="1" x14ac:dyDescent="0.2">
      <c r="A441" s="28" t="str">
        <f t="shared" si="67"/>
        <v>HI +12</v>
      </c>
      <c r="B441" s="208" t="s">
        <v>1050</v>
      </c>
      <c r="C441" s="55">
        <v>1</v>
      </c>
      <c r="D441" s="54">
        <v>-2147483648</v>
      </c>
      <c r="E441" s="55">
        <v>2147483647</v>
      </c>
      <c r="F441" s="55">
        <v>1E-3</v>
      </c>
      <c r="G441" s="55">
        <v>0</v>
      </c>
      <c r="H441" s="55" t="s">
        <v>150</v>
      </c>
      <c r="I441" s="55">
        <v>1E-3</v>
      </c>
      <c r="J441" s="55" t="s">
        <v>34</v>
      </c>
      <c r="K441" s="55"/>
      <c r="L441" s="56" t="s">
        <v>1351</v>
      </c>
      <c r="M441" s="56" t="s">
        <v>108</v>
      </c>
      <c r="N441" s="42" t="str">
        <f t="shared" si="60"/>
        <v>MMXU.A.phsB</v>
      </c>
      <c r="O441" s="56"/>
      <c r="P441" s="241" t="s">
        <v>69</v>
      </c>
      <c r="Q441" s="37"/>
      <c r="R441" s="37"/>
    </row>
    <row r="442" spans="1:18" ht="24.6" customHeight="1" x14ac:dyDescent="0.2">
      <c r="A442" s="28" t="str">
        <f t="shared" si="67"/>
        <v>HI +13</v>
      </c>
      <c r="B442" s="208" t="s">
        <v>1051</v>
      </c>
      <c r="C442" s="55">
        <v>1</v>
      </c>
      <c r="D442" s="54">
        <v>-2147483648</v>
      </c>
      <c r="E442" s="55">
        <v>2147483647</v>
      </c>
      <c r="F442" s="55">
        <v>1E-3</v>
      </c>
      <c r="G442" s="55">
        <v>0</v>
      </c>
      <c r="H442" s="55" t="s">
        <v>150</v>
      </c>
      <c r="I442" s="55">
        <v>1E-3</v>
      </c>
      <c r="J442" s="55" t="s">
        <v>34</v>
      </c>
      <c r="K442" s="55"/>
      <c r="L442" s="56" t="s">
        <v>1352</v>
      </c>
      <c r="M442" s="56" t="s">
        <v>108</v>
      </c>
      <c r="N442" s="42" t="str">
        <f t="shared" si="60"/>
        <v>MMXU.A.phsC</v>
      </c>
      <c r="O442" s="56"/>
      <c r="P442" s="241" t="s">
        <v>69</v>
      </c>
      <c r="Q442" s="37"/>
      <c r="R442" s="37"/>
    </row>
    <row r="443" spans="1:18" ht="24.6" customHeight="1" x14ac:dyDescent="0.2">
      <c r="A443" s="28" t="str">
        <f t="shared" si="67"/>
        <v>HI +14</v>
      </c>
      <c r="B443" s="208" t="s">
        <v>1052</v>
      </c>
      <c r="C443" s="55">
        <v>1</v>
      </c>
      <c r="D443" s="54">
        <v>0</v>
      </c>
      <c r="E443" s="55">
        <v>2147483647</v>
      </c>
      <c r="F443" s="55">
        <v>1E-3</v>
      </c>
      <c r="G443" s="55">
        <v>0</v>
      </c>
      <c r="H443" s="55" t="s">
        <v>106</v>
      </c>
      <c r="I443" s="55">
        <v>1E-3</v>
      </c>
      <c r="J443" s="55" t="s">
        <v>34</v>
      </c>
      <c r="K443" s="55"/>
      <c r="L443" s="56" t="s">
        <v>1353</v>
      </c>
      <c r="M443" s="56" t="s">
        <v>1348</v>
      </c>
      <c r="N443" s="42" t="str">
        <f t="shared" si="60"/>
        <v>MMXU.V.phsAB</v>
      </c>
      <c r="O443" s="56"/>
      <c r="P443" s="241" t="s">
        <v>69</v>
      </c>
      <c r="Q443" s="37"/>
      <c r="R443" s="37"/>
    </row>
    <row r="444" spans="1:18" ht="24.6" customHeight="1" x14ac:dyDescent="0.2">
      <c r="A444" s="28" t="str">
        <f t="shared" si="67"/>
        <v>HI +15</v>
      </c>
      <c r="B444" s="208" t="s">
        <v>1053</v>
      </c>
      <c r="C444" s="55">
        <v>1</v>
      </c>
      <c r="D444" s="54">
        <v>0</v>
      </c>
      <c r="E444" s="55">
        <v>2147483647</v>
      </c>
      <c r="F444" s="55">
        <v>1E-3</v>
      </c>
      <c r="G444" s="55">
        <v>0</v>
      </c>
      <c r="H444" s="55" t="s">
        <v>106</v>
      </c>
      <c r="I444" s="55">
        <v>1E-3</v>
      </c>
      <c r="J444" s="55" t="s">
        <v>34</v>
      </c>
      <c r="K444" s="55"/>
      <c r="L444" s="56" t="s">
        <v>1354</v>
      </c>
      <c r="M444" s="56" t="s">
        <v>1348</v>
      </c>
      <c r="N444" s="42" t="str">
        <f t="shared" si="60"/>
        <v>MMXU.V.phsBC</v>
      </c>
      <c r="O444" s="56"/>
      <c r="P444" s="241" t="s">
        <v>69</v>
      </c>
      <c r="Q444" s="37"/>
      <c r="R444" s="37"/>
    </row>
    <row r="445" spans="1:18" ht="24.6" customHeight="1" x14ac:dyDescent="0.2">
      <c r="A445" s="28" t="str">
        <f t="shared" si="67"/>
        <v>HI +16</v>
      </c>
      <c r="B445" s="208" t="s">
        <v>1054</v>
      </c>
      <c r="C445" s="55">
        <v>1</v>
      </c>
      <c r="D445" s="54">
        <v>0</v>
      </c>
      <c r="E445" s="55">
        <v>2147483647</v>
      </c>
      <c r="F445" s="55">
        <v>1E-3</v>
      </c>
      <c r="G445" s="55">
        <v>0</v>
      </c>
      <c r="H445" s="55" t="s">
        <v>106</v>
      </c>
      <c r="I445" s="55">
        <v>1E-3</v>
      </c>
      <c r="J445" s="55" t="s">
        <v>34</v>
      </c>
      <c r="K445" s="55"/>
      <c r="L445" s="56" t="s">
        <v>1355</v>
      </c>
      <c r="M445" s="56" t="s">
        <v>1348</v>
      </c>
      <c r="N445" s="42" t="str">
        <f t="shared" si="60"/>
        <v>MMXU.V.phsCA</v>
      </c>
      <c r="O445" s="56"/>
      <c r="P445" s="241" t="s">
        <v>69</v>
      </c>
      <c r="Q445" s="37"/>
      <c r="R445" s="37"/>
    </row>
    <row r="446" spans="1:18" ht="24.6" customHeight="1" x14ac:dyDescent="0.2">
      <c r="A446" s="28" t="str">
        <f t="shared" si="67"/>
        <v>HI +17</v>
      </c>
      <c r="B446" s="208" t="s">
        <v>1885</v>
      </c>
      <c r="C446" s="55">
        <v>1</v>
      </c>
      <c r="D446" s="54">
        <v>-2147483648</v>
      </c>
      <c r="E446" s="55">
        <v>2147483647</v>
      </c>
      <c r="F446" s="55">
        <v>1</v>
      </c>
      <c r="G446" s="55">
        <v>0</v>
      </c>
      <c r="H446" s="55" t="s">
        <v>572</v>
      </c>
      <c r="I446" s="55">
        <v>1</v>
      </c>
      <c r="J446" s="55"/>
      <c r="K446" s="55"/>
      <c r="L446" s="56"/>
      <c r="M446" s="56"/>
      <c r="N446" s="42" t="str">
        <f t="shared" si="60"/>
        <v>.</v>
      </c>
      <c r="O446" s="56"/>
      <c r="P446" s="241" t="s">
        <v>69</v>
      </c>
      <c r="Q446" s="37"/>
      <c r="R446" s="181" t="s">
        <v>1356</v>
      </c>
    </row>
    <row r="447" spans="1:18" ht="24.6" customHeight="1" x14ac:dyDescent="0.2">
      <c r="A447" s="28" t="str">
        <f>"HI +" &amp; (ROW(A19))</f>
        <v>HI +19</v>
      </c>
      <c r="B447" s="208" t="s">
        <v>1055</v>
      </c>
      <c r="C447" s="55">
        <v>1</v>
      </c>
      <c r="D447" s="54">
        <v>-2147483648</v>
      </c>
      <c r="E447" s="55">
        <v>2147483647</v>
      </c>
      <c r="F447" s="55">
        <v>1</v>
      </c>
      <c r="G447" s="55">
        <v>0</v>
      </c>
      <c r="H447" s="55" t="s">
        <v>574</v>
      </c>
      <c r="I447" s="55">
        <v>1</v>
      </c>
      <c r="J447" s="55"/>
      <c r="K447" s="55"/>
      <c r="L447" s="56"/>
      <c r="M447" s="56"/>
      <c r="N447" s="42" t="str">
        <f t="shared" si="60"/>
        <v>.</v>
      </c>
      <c r="O447" s="56"/>
      <c r="P447" s="241" t="s">
        <v>69</v>
      </c>
      <c r="Q447" s="37"/>
      <c r="R447" s="181" t="s">
        <v>1356</v>
      </c>
    </row>
    <row r="448" spans="1:18" ht="24.6" customHeight="1" x14ac:dyDescent="0.2">
      <c r="A448" s="28" t="str">
        <f>"HI +" &amp; (ROW(A18))</f>
        <v>HI +18</v>
      </c>
      <c r="B448" s="208" t="s">
        <v>1056</v>
      </c>
      <c r="C448" s="55">
        <v>1</v>
      </c>
      <c r="D448" s="54">
        <v>-1</v>
      </c>
      <c r="E448" s="55">
        <v>1</v>
      </c>
      <c r="F448" s="55">
        <v>0.01</v>
      </c>
      <c r="G448" s="55">
        <v>0</v>
      </c>
      <c r="H448" s="55" t="s">
        <v>536</v>
      </c>
      <c r="I448" s="55">
        <v>0.01</v>
      </c>
      <c r="J448" s="55" t="s">
        <v>34</v>
      </c>
      <c r="K448" s="55"/>
      <c r="L448" s="56" t="s">
        <v>147</v>
      </c>
      <c r="M448" s="56" t="s">
        <v>36</v>
      </c>
      <c r="N448" s="42" t="str">
        <f t="shared" si="60"/>
        <v>MMXU.TotPF</v>
      </c>
      <c r="O448" s="56"/>
      <c r="P448" s="241" t="s">
        <v>69</v>
      </c>
      <c r="Q448" s="37"/>
      <c r="R448" s="37"/>
    </row>
    <row r="449" spans="1:18" ht="24.6" customHeight="1" x14ac:dyDescent="0.2">
      <c r="A449" s="28" t="str">
        <f>"HI +" &amp; (ROW(A20))</f>
        <v>HI +20</v>
      </c>
      <c r="B449" s="208" t="s">
        <v>1057</v>
      </c>
      <c r="C449" s="55">
        <v>1</v>
      </c>
      <c r="D449" s="54">
        <v>-200</v>
      </c>
      <c r="E449" s="55">
        <v>200</v>
      </c>
      <c r="F449" s="55">
        <v>0.1</v>
      </c>
      <c r="G449" s="55">
        <v>0</v>
      </c>
      <c r="H449" s="55" t="s">
        <v>573</v>
      </c>
      <c r="I449" s="55">
        <v>0.1</v>
      </c>
      <c r="J449" s="55" t="s">
        <v>1158</v>
      </c>
      <c r="K449" s="55"/>
      <c r="L449" s="56" t="s">
        <v>1339</v>
      </c>
      <c r="M449" s="56" t="s">
        <v>36</v>
      </c>
      <c r="N449" s="42" t="str">
        <f t="shared" si="60"/>
        <v>DINV.EnclTmp</v>
      </c>
      <c r="O449" s="56"/>
      <c r="P449" s="241" t="s">
        <v>69</v>
      </c>
      <c r="Q449" s="37"/>
      <c r="R449" s="37"/>
    </row>
    <row r="450" spans="1:18" ht="24" x14ac:dyDescent="0.2">
      <c r="A450" s="28" t="str">
        <f>"HI +" &amp; (ROW(A23))</f>
        <v>HI +23</v>
      </c>
      <c r="B450" s="36" t="s">
        <v>984</v>
      </c>
      <c r="C450" s="54">
        <v>2</v>
      </c>
      <c r="D450" s="146">
        <v>0</v>
      </c>
      <c r="E450" s="146">
        <v>2147483647</v>
      </c>
      <c r="F450" s="54">
        <v>1</v>
      </c>
      <c r="G450" s="54">
        <v>0</v>
      </c>
      <c r="H450" s="54" t="s">
        <v>99</v>
      </c>
      <c r="I450" s="149" t="s">
        <v>223</v>
      </c>
      <c r="J450" s="54" t="s">
        <v>34</v>
      </c>
      <c r="K450" s="54"/>
      <c r="L450" s="56" t="s">
        <v>1301</v>
      </c>
      <c r="M450" s="42" t="s">
        <v>36</v>
      </c>
      <c r="N450" s="42" t="str">
        <f t="shared" si="60"/>
        <v>MMXU.TotW.RangeC.hLim</v>
      </c>
      <c r="O450" s="68"/>
      <c r="P450" s="241" t="s">
        <v>69</v>
      </c>
      <c r="Q450" s="37" t="s">
        <v>167</v>
      </c>
      <c r="R450" s="37"/>
    </row>
    <row r="451" spans="1:18" ht="24.6" customHeight="1" x14ac:dyDescent="0.2">
      <c r="A451" s="28" t="str">
        <f>"HI +" &amp; (ROW(A24))</f>
        <v>HI +24</v>
      </c>
      <c r="B451" s="36" t="s">
        <v>985</v>
      </c>
      <c r="C451" s="54">
        <v>2</v>
      </c>
      <c r="D451" s="146">
        <v>0</v>
      </c>
      <c r="E451" s="146">
        <v>2147483647</v>
      </c>
      <c r="F451" s="54">
        <v>1</v>
      </c>
      <c r="G451" s="54">
        <v>0</v>
      </c>
      <c r="H451" s="54" t="s">
        <v>99</v>
      </c>
      <c r="I451" s="149" t="s">
        <v>223</v>
      </c>
      <c r="J451" s="54" t="s">
        <v>34</v>
      </c>
      <c r="K451" s="54"/>
      <c r="L451" s="56" t="s">
        <v>1302</v>
      </c>
      <c r="M451" s="42" t="s">
        <v>36</v>
      </c>
      <c r="N451" s="42" t="str">
        <f t="shared" si="60"/>
        <v>MMXU.TotW.RangeC.lLim</v>
      </c>
      <c r="O451" s="68"/>
      <c r="P451" s="241" t="s">
        <v>69</v>
      </c>
      <c r="Q451" s="37"/>
      <c r="R451" s="37"/>
    </row>
    <row r="452" spans="1:18" ht="24.6" customHeight="1" x14ac:dyDescent="0.2">
      <c r="A452" s="28" t="str">
        <f>"HI +" &amp; (ROW(A22))</f>
        <v>HI +22</v>
      </c>
      <c r="B452" s="36" t="s">
        <v>986</v>
      </c>
      <c r="C452" s="54">
        <v>2</v>
      </c>
      <c r="D452" s="146">
        <v>0</v>
      </c>
      <c r="E452" s="146">
        <v>2147483647</v>
      </c>
      <c r="F452" s="54">
        <v>1</v>
      </c>
      <c r="G452" s="54">
        <v>0</v>
      </c>
      <c r="H452" s="54" t="s">
        <v>101</v>
      </c>
      <c r="I452" s="149" t="s">
        <v>223</v>
      </c>
      <c r="J452" s="54" t="s">
        <v>34</v>
      </c>
      <c r="K452" s="54"/>
      <c r="L452" s="56" t="s">
        <v>1326</v>
      </c>
      <c r="M452" s="42" t="s">
        <v>36</v>
      </c>
      <c r="N452" s="42" t="str">
        <f t="shared" si="60"/>
        <v>MMXU.TotVAr.rangeC.hLim</v>
      </c>
      <c r="O452" s="68"/>
      <c r="P452" s="241" t="s">
        <v>69</v>
      </c>
      <c r="Q452" s="85"/>
      <c r="R452" s="37"/>
    </row>
    <row r="453" spans="1:18" ht="24.6" customHeight="1" x14ac:dyDescent="0.2">
      <c r="A453" s="28" t="str">
        <f>"HI +" &amp; (ROW(A25))</f>
        <v>HI +25</v>
      </c>
      <c r="B453" s="36" t="s">
        <v>987</v>
      </c>
      <c r="C453" s="54">
        <v>2</v>
      </c>
      <c r="D453" s="146">
        <v>0</v>
      </c>
      <c r="E453" s="146">
        <v>2147483647</v>
      </c>
      <c r="F453" s="54">
        <v>1</v>
      </c>
      <c r="G453" s="54">
        <v>0</v>
      </c>
      <c r="H453" s="54" t="s">
        <v>101</v>
      </c>
      <c r="I453" s="149" t="s">
        <v>223</v>
      </c>
      <c r="J453" s="54" t="s">
        <v>34</v>
      </c>
      <c r="K453" s="54"/>
      <c r="L453" s="56" t="s">
        <v>1332</v>
      </c>
      <c r="M453" s="42" t="s">
        <v>36</v>
      </c>
      <c r="N453" s="42" t="str">
        <f t="shared" si="60"/>
        <v>MMXU.TotVAr.rangeC.lLim</v>
      </c>
      <c r="O453" s="68"/>
      <c r="P453" s="241" t="s">
        <v>69</v>
      </c>
      <c r="Q453" s="37"/>
      <c r="R453" s="37"/>
    </row>
    <row r="454" spans="1:18" ht="24.6" customHeight="1" x14ac:dyDescent="0.2">
      <c r="A454" s="28" t="str">
        <f>"HI +" &amp; (ROW(A26))</f>
        <v>HI +26</v>
      </c>
      <c r="B454" s="36" t="s">
        <v>988</v>
      </c>
      <c r="C454" s="54">
        <v>2</v>
      </c>
      <c r="D454" s="146">
        <v>0</v>
      </c>
      <c r="E454" s="146">
        <v>70000</v>
      </c>
      <c r="F454" s="54">
        <v>1000</v>
      </c>
      <c r="G454" s="54">
        <v>0</v>
      </c>
      <c r="H454" s="54" t="s">
        <v>103</v>
      </c>
      <c r="I454" s="54">
        <v>1</v>
      </c>
      <c r="J454" s="54" t="s">
        <v>34</v>
      </c>
      <c r="K454" s="54"/>
      <c r="L454" s="56" t="s">
        <v>1340</v>
      </c>
      <c r="M454" s="42" t="s">
        <v>36</v>
      </c>
      <c r="N454" s="42" t="str">
        <f t="shared" si="60"/>
        <v>MMXU.Hz.rangeC.hLim</v>
      </c>
      <c r="O454" s="68"/>
      <c r="P454" s="241" t="s">
        <v>69</v>
      </c>
      <c r="Q454" s="37"/>
      <c r="R454" s="37"/>
    </row>
    <row r="455" spans="1:18" ht="24.6" customHeight="1" x14ac:dyDescent="0.2">
      <c r="A455" s="28" t="str">
        <f>"HI +" &amp; (ROW(A27))</f>
        <v>HI +27</v>
      </c>
      <c r="B455" s="36" t="s">
        <v>989</v>
      </c>
      <c r="C455" s="54">
        <v>2</v>
      </c>
      <c r="D455" s="146">
        <v>0</v>
      </c>
      <c r="E455" s="146">
        <v>70000</v>
      </c>
      <c r="F455" s="54">
        <v>1000</v>
      </c>
      <c r="G455" s="54">
        <v>0</v>
      </c>
      <c r="H455" s="54" t="s">
        <v>103</v>
      </c>
      <c r="I455" s="54">
        <v>1</v>
      </c>
      <c r="J455" s="54" t="s">
        <v>34</v>
      </c>
      <c r="K455" s="54"/>
      <c r="L455" s="56" t="s">
        <v>1341</v>
      </c>
      <c r="M455" s="42" t="s">
        <v>36</v>
      </c>
      <c r="N455" s="42" t="str">
        <f t="shared" si="60"/>
        <v>MMXU.Hz.rangeC.lLim</v>
      </c>
      <c r="O455" s="68"/>
      <c r="P455" s="241" t="s">
        <v>69</v>
      </c>
      <c r="Q455" s="37"/>
      <c r="R455" s="37"/>
    </row>
    <row r="456" spans="1:18" ht="24.6" customHeight="1" x14ac:dyDescent="0.2">
      <c r="A456" s="28" t="str">
        <f>"HI +" &amp; (ROW(A28))</f>
        <v>HI +28</v>
      </c>
      <c r="B456" s="36" t="s">
        <v>990</v>
      </c>
      <c r="C456" s="54">
        <v>2</v>
      </c>
      <c r="D456" s="146">
        <v>0</v>
      </c>
      <c r="E456" s="146">
        <v>2147483647</v>
      </c>
      <c r="F456" s="54">
        <v>1</v>
      </c>
      <c r="G456" s="54">
        <v>0</v>
      </c>
      <c r="H456" s="54" t="s">
        <v>99</v>
      </c>
      <c r="I456" s="149" t="s">
        <v>223</v>
      </c>
      <c r="J456" s="54" t="s">
        <v>40</v>
      </c>
      <c r="K456" s="54"/>
      <c r="L456" s="56" t="s">
        <v>1342</v>
      </c>
      <c r="M456" s="42" t="s">
        <v>36</v>
      </c>
      <c r="N456" s="42" t="str">
        <f t="shared" si="60"/>
        <v>MMDC.Watt.RangeC.hLim</v>
      </c>
      <c r="O456" s="68"/>
      <c r="P456" s="241" t="s">
        <v>69</v>
      </c>
      <c r="Q456" s="37"/>
      <c r="R456" s="37"/>
    </row>
    <row r="457" spans="1:18" ht="24.6" customHeight="1" x14ac:dyDescent="0.2">
      <c r="A457" s="28" t="str">
        <f>"HI +" &amp; (ROW(A19))</f>
        <v>HI +19</v>
      </c>
      <c r="B457" s="36" t="s">
        <v>991</v>
      </c>
      <c r="C457" s="54">
        <v>2</v>
      </c>
      <c r="D457" s="146">
        <v>0</v>
      </c>
      <c r="E457" s="146">
        <v>2147483647</v>
      </c>
      <c r="F457" s="54">
        <v>1</v>
      </c>
      <c r="G457" s="54">
        <v>0</v>
      </c>
      <c r="H457" s="54" t="s">
        <v>99</v>
      </c>
      <c r="I457" s="149" t="s">
        <v>223</v>
      </c>
      <c r="J457" s="54" t="s">
        <v>40</v>
      </c>
      <c r="K457" s="54"/>
      <c r="L457" s="56" t="s">
        <v>1345</v>
      </c>
      <c r="M457" s="42" t="s">
        <v>36</v>
      </c>
      <c r="N457" s="42" t="str">
        <f t="shared" si="60"/>
        <v>MMDC.Watt.RangeC.lLim</v>
      </c>
      <c r="O457" s="68"/>
      <c r="P457" s="241" t="s">
        <v>69</v>
      </c>
      <c r="Q457" s="37"/>
      <c r="R457" s="37"/>
    </row>
    <row r="458" spans="1:18" ht="24.6" customHeight="1" x14ac:dyDescent="0.2">
      <c r="A458" s="28" t="str">
        <f>"HI +" &amp; (ROW(A18))</f>
        <v>HI +18</v>
      </c>
      <c r="B458" s="36" t="s">
        <v>992</v>
      </c>
      <c r="C458" s="54">
        <v>2</v>
      </c>
      <c r="D458" s="146">
        <v>0</v>
      </c>
      <c r="E458" s="146">
        <v>2147483647</v>
      </c>
      <c r="F458" s="54">
        <v>1</v>
      </c>
      <c r="G458" s="54">
        <v>0</v>
      </c>
      <c r="H458" s="54" t="s">
        <v>150</v>
      </c>
      <c r="I458" s="149" t="s">
        <v>223</v>
      </c>
      <c r="J458" s="54" t="s">
        <v>40</v>
      </c>
      <c r="K458" s="54"/>
      <c r="L458" s="56" t="s">
        <v>1343</v>
      </c>
      <c r="M458" s="42" t="s">
        <v>36</v>
      </c>
      <c r="N458" s="42" t="str">
        <f t="shared" si="60"/>
        <v>MMDC.Amp.RangeC.hLim</v>
      </c>
      <c r="O458" s="68"/>
      <c r="P458" s="241" t="s">
        <v>69</v>
      </c>
      <c r="Q458" s="37"/>
      <c r="R458" s="37"/>
    </row>
    <row r="459" spans="1:18" ht="24.6" customHeight="1" x14ac:dyDescent="0.2">
      <c r="A459" s="28" t="str">
        <f>"HI +" &amp; (ROW(A20))</f>
        <v>HI +20</v>
      </c>
      <c r="B459" s="36" t="s">
        <v>993</v>
      </c>
      <c r="C459" s="54">
        <v>2</v>
      </c>
      <c r="D459" s="146">
        <v>0</v>
      </c>
      <c r="E459" s="146">
        <v>2147483647</v>
      </c>
      <c r="F459" s="54">
        <v>1</v>
      </c>
      <c r="G459" s="54">
        <v>0</v>
      </c>
      <c r="H459" s="54" t="s">
        <v>150</v>
      </c>
      <c r="I459" s="149" t="s">
        <v>223</v>
      </c>
      <c r="J459" s="54" t="s">
        <v>40</v>
      </c>
      <c r="K459" s="54"/>
      <c r="L459" s="56" t="s">
        <v>1346</v>
      </c>
      <c r="M459" s="42" t="s">
        <v>36</v>
      </c>
      <c r="N459" s="42" t="str">
        <f t="shared" si="60"/>
        <v>MMDC.Amp.RangeC.lLim</v>
      </c>
      <c r="O459" s="68"/>
      <c r="P459" s="241" t="s">
        <v>69</v>
      </c>
      <c r="Q459" s="37"/>
      <c r="R459" s="37"/>
    </row>
    <row r="460" spans="1:18" ht="24.6" customHeight="1" x14ac:dyDescent="0.2">
      <c r="A460" s="28" t="str">
        <f>"HI +" &amp; (ROW(A23))</f>
        <v>HI +23</v>
      </c>
      <c r="B460" s="36" t="s">
        <v>994</v>
      </c>
      <c r="C460" s="54">
        <v>2</v>
      </c>
      <c r="D460" s="146">
        <v>0</v>
      </c>
      <c r="E460" s="146">
        <v>2147483647</v>
      </c>
      <c r="F460" s="54">
        <v>1</v>
      </c>
      <c r="G460" s="54">
        <v>0</v>
      </c>
      <c r="H460" s="54" t="s">
        <v>106</v>
      </c>
      <c r="I460" s="149" t="s">
        <v>223</v>
      </c>
      <c r="J460" s="54" t="s">
        <v>40</v>
      </c>
      <c r="K460" s="54"/>
      <c r="L460" s="56" t="s">
        <v>1344</v>
      </c>
      <c r="M460" s="42" t="s">
        <v>36</v>
      </c>
      <c r="N460" s="42" t="str">
        <f t="shared" si="60"/>
        <v>MMDC.Vol.RangeC.hLim</v>
      </c>
      <c r="O460" s="68"/>
      <c r="P460" s="241" t="s">
        <v>69</v>
      </c>
      <c r="Q460" s="37"/>
      <c r="R460" s="37" t="s">
        <v>388</v>
      </c>
    </row>
    <row r="461" spans="1:18" ht="24.6" customHeight="1" x14ac:dyDescent="0.2">
      <c r="A461" s="28" t="str">
        <f>"HI +" &amp; (ROW(A24))</f>
        <v>HI +24</v>
      </c>
      <c r="B461" s="36" t="s">
        <v>995</v>
      </c>
      <c r="C461" s="54">
        <v>2</v>
      </c>
      <c r="D461" s="146">
        <v>0</v>
      </c>
      <c r="E461" s="146">
        <v>2147483647</v>
      </c>
      <c r="F461" s="54">
        <v>1</v>
      </c>
      <c r="G461" s="54">
        <v>0</v>
      </c>
      <c r="H461" s="54" t="s">
        <v>106</v>
      </c>
      <c r="I461" s="149" t="s">
        <v>223</v>
      </c>
      <c r="J461" s="54" t="s">
        <v>40</v>
      </c>
      <c r="K461" s="54"/>
      <c r="L461" s="56" t="s">
        <v>1347</v>
      </c>
      <c r="M461" s="42" t="s">
        <v>36</v>
      </c>
      <c r="N461" s="42" t="str">
        <f t="shared" si="60"/>
        <v>MMDC.Vol.RangeC.lLim</v>
      </c>
      <c r="O461" s="68"/>
      <c r="P461" s="241" t="s">
        <v>69</v>
      </c>
      <c r="Q461" s="37"/>
      <c r="R461" s="37" t="s">
        <v>388</v>
      </c>
    </row>
    <row r="462" spans="1:18" ht="36" x14ac:dyDescent="0.2">
      <c r="A462" s="258" t="s">
        <v>391</v>
      </c>
      <c r="B462" s="259" t="s">
        <v>1527</v>
      </c>
      <c r="C462" s="54"/>
      <c r="D462" s="146"/>
      <c r="E462" s="146"/>
      <c r="F462" s="54"/>
      <c r="G462" s="54"/>
      <c r="H462" s="54"/>
      <c r="I462" s="54"/>
      <c r="J462" s="54"/>
      <c r="K462" s="54"/>
      <c r="L462" s="56"/>
      <c r="M462" s="42"/>
      <c r="N462" s="42" t="str">
        <f t="shared" si="60"/>
        <v>.</v>
      </c>
      <c r="O462" s="68"/>
      <c r="P462" s="241" t="s">
        <v>69</v>
      </c>
      <c r="Q462" s="37"/>
      <c r="R462" s="37"/>
    </row>
    <row r="463" spans="1:18" ht="21" customHeight="1" x14ac:dyDescent="0.2">
      <c r="A463" s="28" t="s">
        <v>1766</v>
      </c>
      <c r="B463" s="42" t="s">
        <v>1039</v>
      </c>
      <c r="C463" s="54">
        <v>3</v>
      </c>
      <c r="D463" s="146">
        <v>-2147483648</v>
      </c>
      <c r="E463" s="146">
        <v>2147483647</v>
      </c>
      <c r="F463" s="54">
        <v>1</v>
      </c>
      <c r="G463" s="54">
        <v>0</v>
      </c>
      <c r="H463" s="54" t="s">
        <v>99</v>
      </c>
      <c r="I463" s="54">
        <v>1</v>
      </c>
      <c r="J463" s="147" t="s">
        <v>34</v>
      </c>
      <c r="K463" s="147"/>
      <c r="L463" s="148" t="s">
        <v>100</v>
      </c>
      <c r="M463" s="148" t="s">
        <v>36</v>
      </c>
      <c r="N463" s="42" t="str">
        <f>J463&amp;K463 &amp;"."&amp;L463</f>
        <v xml:space="preserve">MMXU.TotW </v>
      </c>
      <c r="O463" s="56"/>
      <c r="P463" s="241" t="s">
        <v>69</v>
      </c>
      <c r="Q463" s="56"/>
      <c r="R463" s="37"/>
    </row>
    <row r="464" spans="1:18" ht="21" customHeight="1" x14ac:dyDescent="0.2">
      <c r="A464" s="28" t="str">
        <f t="shared" ref="A464:A480" si="68">"HI+ ihai(p-1) +" &amp; (ROW(A1) )</f>
        <v>HI+ ihai(p-1) +1</v>
      </c>
      <c r="B464" s="41" t="s">
        <v>1040</v>
      </c>
      <c r="C464" s="54">
        <v>3</v>
      </c>
      <c r="D464" s="146">
        <v>-2147483648</v>
      </c>
      <c r="E464" s="146">
        <v>2147483647</v>
      </c>
      <c r="F464" s="54">
        <v>1</v>
      </c>
      <c r="G464" s="54">
        <v>0</v>
      </c>
      <c r="H464" s="54" t="s">
        <v>101</v>
      </c>
      <c r="I464" s="149" t="s">
        <v>223</v>
      </c>
      <c r="J464" s="147" t="s">
        <v>34</v>
      </c>
      <c r="K464" s="147"/>
      <c r="L464" s="148" t="s">
        <v>102</v>
      </c>
      <c r="M464" s="148" t="s">
        <v>36</v>
      </c>
      <c r="N464" s="42" t="str">
        <f>J464&amp;K464 &amp;"."&amp;L464</f>
        <v xml:space="preserve">MMXU.TotVAr </v>
      </c>
      <c r="O464" s="56"/>
      <c r="P464" s="241" t="s">
        <v>69</v>
      </c>
      <c r="Q464" s="56"/>
      <c r="R464" s="37"/>
    </row>
    <row r="465" spans="1:18" ht="21" customHeight="1" x14ac:dyDescent="0.2">
      <c r="A465" s="28" t="str">
        <f t="shared" si="68"/>
        <v>HI+ ihai(p-1) +2</v>
      </c>
      <c r="B465" s="41" t="s">
        <v>1041</v>
      </c>
      <c r="C465" s="54">
        <v>3</v>
      </c>
      <c r="D465" s="146">
        <v>0</v>
      </c>
      <c r="E465" s="146">
        <v>2147483647</v>
      </c>
      <c r="F465" s="54">
        <v>1</v>
      </c>
      <c r="G465" s="54">
        <v>0</v>
      </c>
      <c r="H465" s="54" t="s">
        <v>106</v>
      </c>
      <c r="I465" s="149" t="s">
        <v>223</v>
      </c>
      <c r="J465" s="147" t="s">
        <v>40</v>
      </c>
      <c r="K465" s="147"/>
      <c r="L465" s="148" t="s">
        <v>115</v>
      </c>
      <c r="M465" s="148" t="s">
        <v>36</v>
      </c>
      <c r="N465" s="42" t="str">
        <f>J465&amp;K465 &amp;"."&amp;L465</f>
        <v xml:space="preserve">MMDC.Watt </v>
      </c>
      <c r="O465" s="56"/>
      <c r="P465" s="241" t="s">
        <v>69</v>
      </c>
      <c r="Q465" s="56"/>
      <c r="R465" s="37"/>
    </row>
    <row r="466" spans="1:18" ht="21" customHeight="1" x14ac:dyDescent="0.2">
      <c r="A466" s="28" t="str">
        <f t="shared" si="68"/>
        <v>HI+ ihai(p-1) +3</v>
      </c>
      <c r="B466" s="41" t="s">
        <v>1042</v>
      </c>
      <c r="C466" s="54">
        <v>3</v>
      </c>
      <c r="D466" s="146">
        <v>0</v>
      </c>
      <c r="E466" s="146">
        <v>2147483647</v>
      </c>
      <c r="F466" s="54">
        <v>1</v>
      </c>
      <c r="G466" s="54">
        <v>0</v>
      </c>
      <c r="H466" s="54" t="s">
        <v>116</v>
      </c>
      <c r="I466" s="149" t="s">
        <v>223</v>
      </c>
      <c r="J466" s="147" t="s">
        <v>40</v>
      </c>
      <c r="K466" s="147"/>
      <c r="L466" s="148" t="s">
        <v>117</v>
      </c>
      <c r="M466" s="148" t="s">
        <v>36</v>
      </c>
      <c r="N466" s="42" t="str">
        <f>J466&amp;K466 &amp;"."&amp;L466</f>
        <v xml:space="preserve">MMDC.Amp </v>
      </c>
      <c r="O466" s="56"/>
      <c r="P466" s="241" t="s">
        <v>69</v>
      </c>
      <c r="Q466" s="56"/>
      <c r="R466" s="37"/>
    </row>
    <row r="467" spans="1:18" ht="21" customHeight="1" x14ac:dyDescent="0.2">
      <c r="A467" s="28" t="str">
        <f t="shared" si="68"/>
        <v>HI+ ihai(p-1) +4</v>
      </c>
      <c r="B467" s="41" t="s">
        <v>1043</v>
      </c>
      <c r="C467" s="54">
        <v>3</v>
      </c>
      <c r="D467" s="146">
        <v>0</v>
      </c>
      <c r="E467" s="146">
        <v>2147483647</v>
      </c>
      <c r="F467" s="54">
        <v>1</v>
      </c>
      <c r="G467" s="54">
        <v>0</v>
      </c>
      <c r="H467" s="54" t="s">
        <v>106</v>
      </c>
      <c r="I467" s="149" t="s">
        <v>223</v>
      </c>
      <c r="J467" s="147" t="s">
        <v>40</v>
      </c>
      <c r="K467" s="147"/>
      <c r="L467" s="148" t="s">
        <v>118</v>
      </c>
      <c r="M467" s="148" t="s">
        <v>36</v>
      </c>
      <c r="N467" s="42" t="str">
        <f>J467&amp;K467 &amp;"."&amp;L467</f>
        <v xml:space="preserve">MMDC.Vol </v>
      </c>
      <c r="O467" s="56"/>
      <c r="P467" s="241" t="s">
        <v>69</v>
      </c>
      <c r="Q467" s="56"/>
      <c r="R467" s="37"/>
    </row>
    <row r="468" spans="1:18" ht="24.6" customHeight="1" x14ac:dyDescent="0.2">
      <c r="A468" s="28" t="str">
        <f t="shared" si="68"/>
        <v>HI+ ihai(p-1) +5</v>
      </c>
      <c r="B468" s="208" t="s">
        <v>1886</v>
      </c>
      <c r="C468" s="55">
        <v>1</v>
      </c>
      <c r="D468" s="54">
        <v>-2147483648</v>
      </c>
      <c r="E468" s="55">
        <v>2147483647</v>
      </c>
      <c r="F468" s="55">
        <v>1</v>
      </c>
      <c r="G468" s="55">
        <v>0</v>
      </c>
      <c r="H468" s="55" t="s">
        <v>572</v>
      </c>
      <c r="I468" s="55">
        <v>1</v>
      </c>
      <c r="J468" s="55"/>
      <c r="K468" s="55"/>
      <c r="L468" s="56"/>
      <c r="M468" s="56"/>
      <c r="N468" s="42" t="str">
        <f t="shared" si="60"/>
        <v>.</v>
      </c>
      <c r="O468" s="56"/>
      <c r="P468" s="241" t="s">
        <v>69</v>
      </c>
      <c r="Q468" s="37"/>
      <c r="R468" s="37"/>
    </row>
    <row r="469" spans="1:18" ht="24.6" customHeight="1" x14ac:dyDescent="0.2">
      <c r="A469" s="28" t="str">
        <f t="shared" si="68"/>
        <v>HI+ ihai(p-1) +6</v>
      </c>
      <c r="B469" s="208" t="s">
        <v>1058</v>
      </c>
      <c r="C469" s="55">
        <v>1</v>
      </c>
      <c r="D469" s="54">
        <v>-2147483648</v>
      </c>
      <c r="E469" s="55">
        <v>2147483647</v>
      </c>
      <c r="F469" s="55">
        <v>1</v>
      </c>
      <c r="G469" s="55">
        <v>0</v>
      </c>
      <c r="H469" s="55" t="s">
        <v>574</v>
      </c>
      <c r="I469" s="55">
        <v>1</v>
      </c>
      <c r="J469" s="55"/>
      <c r="K469" s="55"/>
      <c r="L469" s="56"/>
      <c r="M469" s="56"/>
      <c r="N469" s="42" t="str">
        <f t="shared" ref="N469:N555" si="69">J469&amp;K469 &amp;"."&amp;L469</f>
        <v>.</v>
      </c>
      <c r="O469" s="56"/>
      <c r="P469" s="241" t="s">
        <v>69</v>
      </c>
      <c r="Q469" s="37"/>
      <c r="R469" s="37"/>
    </row>
    <row r="470" spans="1:18" ht="24.6" customHeight="1" x14ac:dyDescent="0.2">
      <c r="A470" s="28" t="str">
        <f t="shared" si="68"/>
        <v>HI+ ihai(p-1) +7</v>
      </c>
      <c r="B470" s="208" t="s">
        <v>1059</v>
      </c>
      <c r="C470" s="55">
        <v>1</v>
      </c>
      <c r="D470" s="54">
        <v>0</v>
      </c>
      <c r="E470" s="55">
        <v>2147483647</v>
      </c>
      <c r="F470" s="55">
        <v>1E-3</v>
      </c>
      <c r="G470" s="55">
        <v>0</v>
      </c>
      <c r="H470" s="55" t="s">
        <v>106</v>
      </c>
      <c r="I470" s="55">
        <v>1E-3</v>
      </c>
      <c r="J470" s="55"/>
      <c r="K470" s="55"/>
      <c r="L470" s="56"/>
      <c r="M470" s="56"/>
      <c r="N470" s="42" t="str">
        <f t="shared" si="69"/>
        <v>.</v>
      </c>
      <c r="O470" s="56"/>
      <c r="P470" s="241" t="s">
        <v>69</v>
      </c>
      <c r="Q470" s="37"/>
      <c r="R470" s="37"/>
    </row>
    <row r="471" spans="1:18" ht="24.6" customHeight="1" x14ac:dyDescent="0.2">
      <c r="A471" s="28" t="str">
        <f t="shared" si="68"/>
        <v>HI+ ihai(p-1) +8</v>
      </c>
      <c r="B471" s="208" t="s">
        <v>1060</v>
      </c>
      <c r="C471" s="55">
        <v>1</v>
      </c>
      <c r="D471" s="54">
        <v>-2147483648</v>
      </c>
      <c r="E471" s="55">
        <v>2147483647</v>
      </c>
      <c r="F471" s="55">
        <v>0.1</v>
      </c>
      <c r="G471" s="55">
        <v>0</v>
      </c>
      <c r="H471" s="55" t="s">
        <v>150</v>
      </c>
      <c r="I471" s="55">
        <v>0.1</v>
      </c>
      <c r="J471" s="55"/>
      <c r="K471" s="55"/>
      <c r="L471" s="56"/>
      <c r="M471" s="56"/>
      <c r="N471" s="42" t="str">
        <f t="shared" si="69"/>
        <v>.</v>
      </c>
      <c r="O471" s="56"/>
      <c r="P471" s="241" t="s">
        <v>69</v>
      </c>
      <c r="Q471" s="37"/>
      <c r="R471" s="37"/>
    </row>
    <row r="472" spans="1:18" ht="24.6" customHeight="1" x14ac:dyDescent="0.2">
      <c r="A472" s="28" t="str">
        <f t="shared" si="68"/>
        <v>HI+ ihai(p-1) +9</v>
      </c>
      <c r="B472" s="208" t="s">
        <v>1061</v>
      </c>
      <c r="C472" s="55">
        <v>1</v>
      </c>
      <c r="D472" s="54">
        <v>-2147483648</v>
      </c>
      <c r="E472" s="55">
        <v>2147483647</v>
      </c>
      <c r="F472" s="55">
        <v>0.1</v>
      </c>
      <c r="G472" s="55">
        <v>0</v>
      </c>
      <c r="H472" s="55" t="s">
        <v>150</v>
      </c>
      <c r="I472" s="55">
        <v>0.1</v>
      </c>
      <c r="J472" s="55"/>
      <c r="K472" s="55"/>
      <c r="L472" s="56"/>
      <c r="M472" s="56"/>
      <c r="N472" s="42" t="str">
        <f t="shared" si="69"/>
        <v>.</v>
      </c>
      <c r="O472" s="56"/>
      <c r="P472" s="241" t="s">
        <v>69</v>
      </c>
      <c r="Q472" s="37"/>
      <c r="R472" s="37"/>
    </row>
    <row r="473" spans="1:18" ht="24.6" customHeight="1" x14ac:dyDescent="0.2">
      <c r="A473" s="28" t="str">
        <f t="shared" si="68"/>
        <v>HI+ ihai(p-1) +10</v>
      </c>
      <c r="B473" s="208" t="s">
        <v>1062</v>
      </c>
      <c r="C473" s="55">
        <v>1</v>
      </c>
      <c r="D473" s="54">
        <v>-2147483648</v>
      </c>
      <c r="E473" s="55">
        <v>2147483647</v>
      </c>
      <c r="F473" s="55">
        <v>1E-3</v>
      </c>
      <c r="G473" s="55">
        <v>0</v>
      </c>
      <c r="H473" s="55" t="s">
        <v>150</v>
      </c>
      <c r="I473" s="55">
        <v>1E-3</v>
      </c>
      <c r="J473" s="55"/>
      <c r="K473" s="55"/>
      <c r="L473" s="56"/>
      <c r="M473" s="56"/>
      <c r="N473" s="42" t="str">
        <f t="shared" si="69"/>
        <v>.</v>
      </c>
      <c r="O473" s="56"/>
      <c r="P473" s="241" t="s">
        <v>69</v>
      </c>
      <c r="Q473" s="37"/>
      <c r="R473" s="37"/>
    </row>
    <row r="474" spans="1:18" ht="24.6" customHeight="1" x14ac:dyDescent="0.2">
      <c r="A474" s="28" t="str">
        <f t="shared" si="68"/>
        <v>HI+ ihai(p-1) +11</v>
      </c>
      <c r="B474" s="208" t="s">
        <v>1063</v>
      </c>
      <c r="C474" s="55">
        <v>1</v>
      </c>
      <c r="D474" s="54">
        <v>-2147483648</v>
      </c>
      <c r="E474" s="55">
        <v>2147483647</v>
      </c>
      <c r="F474" s="55">
        <v>1E-3</v>
      </c>
      <c r="G474" s="55">
        <v>0</v>
      </c>
      <c r="H474" s="55" t="s">
        <v>150</v>
      </c>
      <c r="I474" s="55">
        <v>1E-3</v>
      </c>
      <c r="J474" s="55"/>
      <c r="K474" s="55"/>
      <c r="L474" s="56"/>
      <c r="M474" s="56"/>
      <c r="N474" s="42" t="str">
        <f t="shared" si="69"/>
        <v>.</v>
      </c>
      <c r="O474" s="56"/>
      <c r="P474" s="241" t="s">
        <v>69</v>
      </c>
      <c r="Q474" s="37"/>
      <c r="R474" s="37"/>
    </row>
    <row r="475" spans="1:18" ht="24.6" customHeight="1" x14ac:dyDescent="0.2">
      <c r="A475" s="28" t="str">
        <f t="shared" si="68"/>
        <v>HI+ ihai(p-1) +12</v>
      </c>
      <c r="B475" s="208" t="s">
        <v>1064</v>
      </c>
      <c r="C475" s="55">
        <v>1</v>
      </c>
      <c r="D475" s="54">
        <v>-2147483648</v>
      </c>
      <c r="E475" s="55">
        <v>2147483647</v>
      </c>
      <c r="F475" s="55">
        <v>1E-3</v>
      </c>
      <c r="G475" s="55">
        <v>0</v>
      </c>
      <c r="H475" s="55" t="s">
        <v>150</v>
      </c>
      <c r="I475" s="55">
        <v>1E-3</v>
      </c>
      <c r="J475" s="55"/>
      <c r="K475" s="55"/>
      <c r="L475" s="56"/>
      <c r="M475" s="56"/>
      <c r="N475" s="42" t="str">
        <f t="shared" si="69"/>
        <v>.</v>
      </c>
      <c r="O475" s="56"/>
      <c r="P475" s="241" t="s">
        <v>69</v>
      </c>
      <c r="Q475" s="37"/>
      <c r="R475" s="37"/>
    </row>
    <row r="476" spans="1:18" ht="24.6" customHeight="1" x14ac:dyDescent="0.2">
      <c r="A476" s="28" t="str">
        <f t="shared" si="68"/>
        <v>HI+ ihai(p-1) +13</v>
      </c>
      <c r="B476" s="208" t="s">
        <v>1065</v>
      </c>
      <c r="C476" s="55">
        <v>1</v>
      </c>
      <c r="D476" s="54">
        <v>-2147483648</v>
      </c>
      <c r="E476" s="55">
        <v>2147483647</v>
      </c>
      <c r="F476" s="55">
        <v>1E-3</v>
      </c>
      <c r="G476" s="55">
        <v>0</v>
      </c>
      <c r="H476" s="55" t="s">
        <v>150</v>
      </c>
      <c r="I476" s="55">
        <v>1E-3</v>
      </c>
      <c r="J476" s="55"/>
      <c r="K476" s="55"/>
      <c r="L476" s="56"/>
      <c r="M476" s="56"/>
      <c r="N476" s="42" t="str">
        <f t="shared" si="69"/>
        <v>.</v>
      </c>
      <c r="O476" s="56"/>
      <c r="P476" s="241" t="s">
        <v>69</v>
      </c>
      <c r="Q476" s="37"/>
      <c r="R476" s="37"/>
    </row>
    <row r="477" spans="1:18" ht="24.6" customHeight="1" x14ac:dyDescent="0.2">
      <c r="A477" s="28" t="str">
        <f t="shared" si="68"/>
        <v>HI+ ihai(p-1) +14</v>
      </c>
      <c r="B477" s="208" t="s">
        <v>1066</v>
      </c>
      <c r="C477" s="55">
        <v>1</v>
      </c>
      <c r="D477" s="54">
        <v>0</v>
      </c>
      <c r="E477" s="55">
        <v>2147483647</v>
      </c>
      <c r="F477" s="55">
        <v>1E-3</v>
      </c>
      <c r="G477" s="55">
        <v>0</v>
      </c>
      <c r="H477" s="55" t="s">
        <v>106</v>
      </c>
      <c r="I477" s="55">
        <v>1E-3</v>
      </c>
      <c r="J477" s="55"/>
      <c r="K477" s="55"/>
      <c r="L477" s="56"/>
      <c r="M477" s="56"/>
      <c r="N477" s="42" t="str">
        <f t="shared" si="69"/>
        <v>.</v>
      </c>
      <c r="O477" s="56"/>
      <c r="P477" s="241" t="s">
        <v>69</v>
      </c>
      <c r="Q477" s="37"/>
      <c r="R477" s="37"/>
    </row>
    <row r="478" spans="1:18" ht="24.6" customHeight="1" x14ac:dyDescent="0.2">
      <c r="A478" s="28" t="str">
        <f t="shared" si="68"/>
        <v>HI+ ihai(p-1) +15</v>
      </c>
      <c r="B478" s="208" t="s">
        <v>1067</v>
      </c>
      <c r="C478" s="55">
        <v>1</v>
      </c>
      <c r="D478" s="54">
        <v>0</v>
      </c>
      <c r="E478" s="55">
        <v>2147483647</v>
      </c>
      <c r="F478" s="55">
        <v>1E-3</v>
      </c>
      <c r="G478" s="55">
        <v>0</v>
      </c>
      <c r="H478" s="55" t="s">
        <v>106</v>
      </c>
      <c r="I478" s="55">
        <v>1E-3</v>
      </c>
      <c r="J478" s="55"/>
      <c r="K478" s="55"/>
      <c r="L478" s="56"/>
      <c r="M478" s="56"/>
      <c r="N478" s="42" t="str">
        <f t="shared" si="69"/>
        <v>.</v>
      </c>
      <c r="O478" s="56"/>
      <c r="P478" s="241" t="s">
        <v>69</v>
      </c>
      <c r="Q478" s="37"/>
      <c r="R478" s="37"/>
    </row>
    <row r="479" spans="1:18" ht="24.6" customHeight="1" x14ac:dyDescent="0.2">
      <c r="A479" s="28" t="str">
        <f t="shared" si="68"/>
        <v>HI+ ihai(p-1) +16</v>
      </c>
      <c r="B479" s="208" t="s">
        <v>1068</v>
      </c>
      <c r="C479" s="55">
        <v>1</v>
      </c>
      <c r="D479" s="54">
        <v>0</v>
      </c>
      <c r="E479" s="55">
        <v>2147483647</v>
      </c>
      <c r="F479" s="55">
        <v>1E-3</v>
      </c>
      <c r="G479" s="55">
        <v>0</v>
      </c>
      <c r="H479" s="55" t="s">
        <v>106</v>
      </c>
      <c r="I479" s="55">
        <v>1E-3</v>
      </c>
      <c r="J479" s="55"/>
      <c r="K479" s="55"/>
      <c r="L479" s="56"/>
      <c r="M479" s="56"/>
      <c r="N479" s="42" t="str">
        <f t="shared" si="69"/>
        <v>.</v>
      </c>
      <c r="O479" s="56"/>
      <c r="P479" s="241" t="s">
        <v>69</v>
      </c>
      <c r="Q479" s="37"/>
      <c r="R479" s="37"/>
    </row>
    <row r="480" spans="1:18" ht="24.6" customHeight="1" x14ac:dyDescent="0.2">
      <c r="A480" s="28" t="str">
        <f t="shared" si="68"/>
        <v>HI+ ihai(p-1) +17</v>
      </c>
      <c r="B480" s="208" t="s">
        <v>1887</v>
      </c>
      <c r="C480" s="55">
        <v>1</v>
      </c>
      <c r="D480" s="54">
        <v>-2147483648</v>
      </c>
      <c r="E480" s="55">
        <v>2147483647</v>
      </c>
      <c r="F480" s="55">
        <v>1</v>
      </c>
      <c r="G480" s="55">
        <v>0</v>
      </c>
      <c r="H480" s="55" t="s">
        <v>572</v>
      </c>
      <c r="I480" s="55">
        <v>1</v>
      </c>
      <c r="J480" s="55"/>
      <c r="K480" s="55"/>
      <c r="L480" s="56"/>
      <c r="M480" s="56"/>
      <c r="N480" s="42" t="str">
        <f t="shared" si="69"/>
        <v>.</v>
      </c>
      <c r="O480" s="56"/>
      <c r="P480" s="241" t="s">
        <v>69</v>
      </c>
      <c r="Q480" s="37"/>
      <c r="R480" s="37"/>
    </row>
    <row r="481" spans="1:18" ht="24.6" customHeight="1" x14ac:dyDescent="0.2">
      <c r="A481" s="28" t="str">
        <f>"HI+ ihai(p-1) +" &amp; (ROW(A19) )</f>
        <v>HI+ ihai(p-1) +19</v>
      </c>
      <c r="B481" s="208" t="s">
        <v>1069</v>
      </c>
      <c r="C481" s="55">
        <v>1</v>
      </c>
      <c r="D481" s="54">
        <v>-2147483648</v>
      </c>
      <c r="E481" s="55">
        <v>2147483647</v>
      </c>
      <c r="F481" s="55">
        <v>1</v>
      </c>
      <c r="G481" s="55">
        <v>0</v>
      </c>
      <c r="H481" s="55" t="s">
        <v>574</v>
      </c>
      <c r="I481" s="55">
        <v>1</v>
      </c>
      <c r="J481" s="55"/>
      <c r="K481" s="55"/>
      <c r="L481" s="56"/>
      <c r="M481" s="56"/>
      <c r="N481" s="42" t="str">
        <f t="shared" si="69"/>
        <v>.</v>
      </c>
      <c r="O481" s="56"/>
      <c r="P481" s="241" t="s">
        <v>69</v>
      </c>
      <c r="Q481" s="37"/>
      <c r="R481" s="37"/>
    </row>
    <row r="482" spans="1:18" ht="24.6" customHeight="1" x14ac:dyDescent="0.2">
      <c r="A482" s="28" t="str">
        <f>"HI+ ihai(p-1) +" &amp; (ROW(A18) )</f>
        <v>HI+ ihai(p-1) +18</v>
      </c>
      <c r="B482" s="208" t="s">
        <v>1070</v>
      </c>
      <c r="C482" s="55">
        <v>1</v>
      </c>
      <c r="D482" s="54">
        <v>-1</v>
      </c>
      <c r="E482" s="55">
        <v>1</v>
      </c>
      <c r="F482" s="55">
        <v>0.01</v>
      </c>
      <c r="G482" s="55">
        <v>0</v>
      </c>
      <c r="H482" s="55" t="s">
        <v>536</v>
      </c>
      <c r="I482" s="55">
        <v>0.01</v>
      </c>
      <c r="J482" s="55"/>
      <c r="K482" s="55"/>
      <c r="L482" s="56"/>
      <c r="M482" s="56"/>
      <c r="N482" s="42" t="str">
        <f t="shared" si="69"/>
        <v>.</v>
      </c>
      <c r="O482" s="56"/>
      <c r="P482" s="241" t="s">
        <v>69</v>
      </c>
      <c r="Q482" s="37"/>
      <c r="R482" s="37"/>
    </row>
    <row r="483" spans="1:18" ht="24.6" customHeight="1" x14ac:dyDescent="0.2">
      <c r="A483" s="28" t="str">
        <f>"HI+ ihai(p-1) +" &amp; (ROW(A20) )</f>
        <v>HI+ ihai(p-1) +20</v>
      </c>
      <c r="B483" s="208" t="s">
        <v>1071</v>
      </c>
      <c r="C483" s="55">
        <v>1</v>
      </c>
      <c r="D483" s="54">
        <v>-200</v>
      </c>
      <c r="E483" s="55">
        <v>200</v>
      </c>
      <c r="F483" s="55">
        <v>0.1</v>
      </c>
      <c r="G483" s="55">
        <v>0</v>
      </c>
      <c r="H483" s="55" t="s">
        <v>573</v>
      </c>
      <c r="I483" s="55">
        <v>0.1</v>
      </c>
      <c r="J483" s="55"/>
      <c r="K483" s="55"/>
      <c r="L483" s="56"/>
      <c r="M483" s="56"/>
      <c r="N483" s="42" t="str">
        <f t="shared" si="69"/>
        <v>.</v>
      </c>
      <c r="O483" s="56"/>
      <c r="P483" s="241" t="s">
        <v>69</v>
      </c>
      <c r="Q483" s="37"/>
      <c r="R483" s="37"/>
    </row>
    <row r="484" spans="1:18" ht="24.6" customHeight="1" x14ac:dyDescent="0.2">
      <c r="A484" s="28" t="str">
        <f>"HI+ ihai(p-1) +" &amp; (ROW(A23) )</f>
        <v>HI+ ihai(p-1) +23</v>
      </c>
      <c r="B484" s="36" t="s">
        <v>996</v>
      </c>
      <c r="C484" s="54">
        <v>2</v>
      </c>
      <c r="D484" s="146">
        <v>0</v>
      </c>
      <c r="E484" s="146">
        <v>2147483647</v>
      </c>
      <c r="F484" s="54">
        <v>1</v>
      </c>
      <c r="G484" s="54">
        <v>0</v>
      </c>
      <c r="H484" s="54" t="s">
        <v>99</v>
      </c>
      <c r="I484" s="149" t="s">
        <v>223</v>
      </c>
      <c r="J484" s="54" t="s">
        <v>34</v>
      </c>
      <c r="K484" s="54"/>
      <c r="L484" s="37" t="s">
        <v>145</v>
      </c>
      <c r="M484" s="42" t="s">
        <v>36</v>
      </c>
      <c r="N484" s="42" t="str">
        <f t="shared" si="69"/>
        <v>MMXU.TotW</v>
      </c>
      <c r="O484" s="68"/>
      <c r="P484" s="241" t="s">
        <v>69</v>
      </c>
      <c r="Q484" s="37"/>
      <c r="R484" s="37"/>
    </row>
    <row r="485" spans="1:18" ht="24.6" customHeight="1" x14ac:dyDescent="0.2">
      <c r="A485" s="28" t="str">
        <f>"HI+ ihai(p-1) +" &amp; (ROW(A24) )</f>
        <v>HI+ ihai(p-1) +24</v>
      </c>
      <c r="B485" s="36" t="s">
        <v>997</v>
      </c>
      <c r="C485" s="54">
        <v>2</v>
      </c>
      <c r="D485" s="146">
        <v>0</v>
      </c>
      <c r="E485" s="146">
        <v>2147483647</v>
      </c>
      <c r="F485" s="54">
        <v>1</v>
      </c>
      <c r="G485" s="54">
        <v>0</v>
      </c>
      <c r="H485" s="54" t="s">
        <v>99</v>
      </c>
      <c r="I485" s="149" t="s">
        <v>223</v>
      </c>
      <c r="J485" s="54" t="s">
        <v>34</v>
      </c>
      <c r="K485" s="54"/>
      <c r="L485" s="37" t="s">
        <v>145</v>
      </c>
      <c r="M485" s="42" t="s">
        <v>36</v>
      </c>
      <c r="N485" s="42" t="str">
        <f t="shared" si="69"/>
        <v>MMXU.TotW</v>
      </c>
      <c r="O485" s="68"/>
      <c r="P485" s="241" t="s">
        <v>69</v>
      </c>
      <c r="Q485" s="37"/>
      <c r="R485" s="37"/>
    </row>
    <row r="486" spans="1:18" ht="24.6" customHeight="1" x14ac:dyDescent="0.2">
      <c r="A486" s="28" t="str">
        <f>"HI+ ihai(p-1) +" &amp; (ROW(A22) )</f>
        <v>HI+ ihai(p-1) +22</v>
      </c>
      <c r="B486" s="36" t="s">
        <v>998</v>
      </c>
      <c r="C486" s="54">
        <v>2</v>
      </c>
      <c r="D486" s="146">
        <v>0</v>
      </c>
      <c r="E486" s="146">
        <v>2147483647</v>
      </c>
      <c r="F486" s="54">
        <v>1</v>
      </c>
      <c r="G486" s="54">
        <v>0</v>
      </c>
      <c r="H486" s="54" t="s">
        <v>101</v>
      </c>
      <c r="I486" s="149" t="s">
        <v>223</v>
      </c>
      <c r="J486" s="54" t="s">
        <v>34</v>
      </c>
      <c r="K486" s="54"/>
      <c r="L486" s="37" t="s">
        <v>146</v>
      </c>
      <c r="M486" s="42" t="s">
        <v>36</v>
      </c>
      <c r="N486" s="42" t="str">
        <f t="shared" si="69"/>
        <v>MMXU.TotVAr</v>
      </c>
      <c r="O486" s="68"/>
      <c r="P486" s="241" t="s">
        <v>69</v>
      </c>
      <c r="Q486" s="37"/>
      <c r="R486" s="37"/>
    </row>
    <row r="487" spans="1:18" ht="24.6" customHeight="1" x14ac:dyDescent="0.2">
      <c r="A487" s="28" t="str">
        <f t="shared" ref="A487:A495" si="70">"HI+ ihai(p-1) +" &amp; (ROW(A25) )</f>
        <v>HI+ ihai(p-1) +25</v>
      </c>
      <c r="B487" s="36" t="s">
        <v>999</v>
      </c>
      <c r="C487" s="54">
        <v>2</v>
      </c>
      <c r="D487" s="146">
        <v>0</v>
      </c>
      <c r="E487" s="146">
        <v>2147483647</v>
      </c>
      <c r="F487" s="54">
        <v>1</v>
      </c>
      <c r="G487" s="54">
        <v>0</v>
      </c>
      <c r="H487" s="54" t="s">
        <v>101</v>
      </c>
      <c r="I487" s="149" t="s">
        <v>223</v>
      </c>
      <c r="J487" s="54" t="s">
        <v>34</v>
      </c>
      <c r="K487" s="54"/>
      <c r="L487" s="37" t="s">
        <v>146</v>
      </c>
      <c r="M487" s="42" t="s">
        <v>36</v>
      </c>
      <c r="N487" s="42" t="str">
        <f t="shared" si="69"/>
        <v>MMXU.TotVAr</v>
      </c>
      <c r="O487" s="68"/>
      <c r="P487" s="241" t="s">
        <v>69</v>
      </c>
      <c r="Q487" s="37"/>
      <c r="R487" s="37"/>
    </row>
    <row r="488" spans="1:18" ht="24.6" customHeight="1" x14ac:dyDescent="0.2">
      <c r="A488" s="28" t="str">
        <f t="shared" si="70"/>
        <v>HI+ ihai(p-1) +26</v>
      </c>
      <c r="B488" s="36" t="s">
        <v>1000</v>
      </c>
      <c r="C488" s="54">
        <v>2</v>
      </c>
      <c r="D488" s="146">
        <v>0</v>
      </c>
      <c r="E488" s="146">
        <v>70000</v>
      </c>
      <c r="F488" s="54">
        <v>1E-3</v>
      </c>
      <c r="G488" s="54">
        <v>0</v>
      </c>
      <c r="H488" s="54" t="s">
        <v>103</v>
      </c>
      <c r="I488" s="54">
        <v>1E-3</v>
      </c>
      <c r="J488" s="54" t="s">
        <v>34</v>
      </c>
      <c r="K488" s="54"/>
      <c r="L488" s="37" t="s">
        <v>103</v>
      </c>
      <c r="M488" s="42" t="s">
        <v>36</v>
      </c>
      <c r="N488" s="42" t="str">
        <f t="shared" si="69"/>
        <v>MMXU.Hz</v>
      </c>
      <c r="O488" s="68"/>
      <c r="P488" s="241" t="s">
        <v>69</v>
      </c>
      <c r="Q488" s="37"/>
      <c r="R488" s="37"/>
    </row>
    <row r="489" spans="1:18" ht="24.6" customHeight="1" x14ac:dyDescent="0.2">
      <c r="A489" s="28" t="str">
        <f t="shared" si="70"/>
        <v>HI+ ihai(p-1) +27</v>
      </c>
      <c r="B489" s="36" t="s">
        <v>1001</v>
      </c>
      <c r="C489" s="54">
        <v>2</v>
      </c>
      <c r="D489" s="146">
        <v>0</v>
      </c>
      <c r="E489" s="146">
        <v>70000</v>
      </c>
      <c r="F489" s="54">
        <v>1E-3</v>
      </c>
      <c r="G489" s="54">
        <v>0</v>
      </c>
      <c r="H489" s="54" t="s">
        <v>103</v>
      </c>
      <c r="I489" s="54">
        <v>1E-3</v>
      </c>
      <c r="J489" s="54" t="s">
        <v>34</v>
      </c>
      <c r="K489" s="54"/>
      <c r="L489" s="37" t="s">
        <v>103</v>
      </c>
      <c r="M489" s="42" t="s">
        <v>36</v>
      </c>
      <c r="N489" s="42" t="str">
        <f t="shared" si="69"/>
        <v>MMXU.Hz</v>
      </c>
      <c r="O489" s="68"/>
      <c r="P489" s="241" t="s">
        <v>69</v>
      </c>
      <c r="Q489" s="37"/>
      <c r="R489" s="37"/>
    </row>
    <row r="490" spans="1:18" ht="24.6" customHeight="1" x14ac:dyDescent="0.2">
      <c r="A490" s="28" t="str">
        <f t="shared" si="70"/>
        <v>HI+ ihai(p-1) +28</v>
      </c>
      <c r="B490" s="36" t="s">
        <v>1002</v>
      </c>
      <c r="C490" s="54">
        <v>2</v>
      </c>
      <c r="D490" s="146">
        <v>0</v>
      </c>
      <c r="E490" s="146">
        <v>2147483647</v>
      </c>
      <c r="F490" s="54">
        <v>1</v>
      </c>
      <c r="G490" s="54">
        <v>0</v>
      </c>
      <c r="H490" s="54" t="s">
        <v>99</v>
      </c>
      <c r="I490" s="149" t="s">
        <v>223</v>
      </c>
      <c r="J490" s="54" t="s">
        <v>40</v>
      </c>
      <c r="K490" s="54"/>
      <c r="L490" s="37" t="s">
        <v>149</v>
      </c>
      <c r="M490" s="42" t="s">
        <v>36</v>
      </c>
      <c r="N490" s="42" t="str">
        <f t="shared" si="69"/>
        <v>MMDC.Watt</v>
      </c>
      <c r="O490" s="68"/>
      <c r="P490" s="241" t="s">
        <v>69</v>
      </c>
      <c r="Q490" s="37"/>
      <c r="R490" s="37"/>
    </row>
    <row r="491" spans="1:18" ht="24.6" customHeight="1" x14ac:dyDescent="0.2">
      <c r="A491" s="28" t="str">
        <f t="shared" si="70"/>
        <v>HI+ ihai(p-1) +29</v>
      </c>
      <c r="B491" s="36" t="s">
        <v>1003</v>
      </c>
      <c r="C491" s="54">
        <v>2</v>
      </c>
      <c r="D491" s="146">
        <v>0</v>
      </c>
      <c r="E491" s="146">
        <v>2147483647</v>
      </c>
      <c r="F491" s="54">
        <v>1</v>
      </c>
      <c r="G491" s="54">
        <v>0</v>
      </c>
      <c r="H491" s="54" t="s">
        <v>99</v>
      </c>
      <c r="I491" s="149" t="s">
        <v>223</v>
      </c>
      <c r="J491" s="54" t="s">
        <v>40</v>
      </c>
      <c r="K491" s="54"/>
      <c r="L491" s="37" t="s">
        <v>149</v>
      </c>
      <c r="M491" s="42" t="s">
        <v>36</v>
      </c>
      <c r="N491" s="42" t="str">
        <f t="shared" si="69"/>
        <v>MMDC.Watt</v>
      </c>
      <c r="O491" s="68"/>
      <c r="P491" s="241" t="s">
        <v>69</v>
      </c>
      <c r="Q491" s="37"/>
      <c r="R491" s="37"/>
    </row>
    <row r="492" spans="1:18" ht="24.6" customHeight="1" x14ac:dyDescent="0.2">
      <c r="A492" s="28" t="str">
        <f t="shared" si="70"/>
        <v>HI+ ihai(p-1) +30</v>
      </c>
      <c r="B492" s="36" t="s">
        <v>1004</v>
      </c>
      <c r="C492" s="54">
        <v>2</v>
      </c>
      <c r="D492" s="146">
        <v>0</v>
      </c>
      <c r="E492" s="146">
        <v>2147483647</v>
      </c>
      <c r="F492" s="54">
        <v>1</v>
      </c>
      <c r="G492" s="54">
        <v>0</v>
      </c>
      <c r="H492" s="54" t="s">
        <v>150</v>
      </c>
      <c r="I492" s="149" t="s">
        <v>223</v>
      </c>
      <c r="J492" s="54" t="s">
        <v>40</v>
      </c>
      <c r="K492" s="54"/>
      <c r="L492" s="37" t="s">
        <v>116</v>
      </c>
      <c r="M492" s="42" t="s">
        <v>36</v>
      </c>
      <c r="N492" s="42" t="str">
        <f t="shared" si="69"/>
        <v>MMDC.Amp</v>
      </c>
      <c r="O492" s="68"/>
      <c r="P492" s="241" t="s">
        <v>69</v>
      </c>
      <c r="Q492" s="37"/>
      <c r="R492" s="37"/>
    </row>
    <row r="493" spans="1:18" ht="24.6" customHeight="1" x14ac:dyDescent="0.2">
      <c r="A493" s="28" t="str">
        <f t="shared" si="70"/>
        <v>HI+ ihai(p-1) +31</v>
      </c>
      <c r="B493" s="36" t="s">
        <v>1005</v>
      </c>
      <c r="C493" s="54">
        <v>2</v>
      </c>
      <c r="D493" s="146">
        <v>0</v>
      </c>
      <c r="E493" s="146">
        <v>2147483647</v>
      </c>
      <c r="F493" s="54">
        <v>1</v>
      </c>
      <c r="G493" s="54">
        <v>0</v>
      </c>
      <c r="H493" s="54" t="s">
        <v>150</v>
      </c>
      <c r="I493" s="149" t="s">
        <v>223</v>
      </c>
      <c r="J493" s="54" t="s">
        <v>40</v>
      </c>
      <c r="K493" s="54"/>
      <c r="L493" s="37" t="s">
        <v>116</v>
      </c>
      <c r="M493" s="42" t="s">
        <v>36</v>
      </c>
      <c r="N493" s="42" t="str">
        <f t="shared" si="69"/>
        <v>MMDC.Amp</v>
      </c>
      <c r="O493" s="68"/>
      <c r="P493" s="241" t="s">
        <v>69</v>
      </c>
      <c r="Q493" s="37"/>
      <c r="R493" s="37"/>
    </row>
    <row r="494" spans="1:18" ht="24.6" customHeight="1" x14ac:dyDescent="0.2">
      <c r="A494" s="28" t="str">
        <f t="shared" si="70"/>
        <v>HI+ ihai(p-1) +32</v>
      </c>
      <c r="B494" s="36" t="s">
        <v>1006</v>
      </c>
      <c r="C494" s="54">
        <v>2</v>
      </c>
      <c r="D494" s="146">
        <v>0</v>
      </c>
      <c r="E494" s="146">
        <v>2147483647</v>
      </c>
      <c r="F494" s="54">
        <v>1</v>
      </c>
      <c r="G494" s="54">
        <v>0</v>
      </c>
      <c r="H494" s="54" t="s">
        <v>106</v>
      </c>
      <c r="I494" s="149" t="s">
        <v>223</v>
      </c>
      <c r="J494" s="54" t="s">
        <v>40</v>
      </c>
      <c r="K494" s="54"/>
      <c r="L494" s="37" t="s">
        <v>119</v>
      </c>
      <c r="M494" s="42" t="s">
        <v>36</v>
      </c>
      <c r="N494" s="42" t="str">
        <f t="shared" si="69"/>
        <v>MMDC.Vol</v>
      </c>
      <c r="O494" s="68"/>
      <c r="P494" s="241" t="s">
        <v>69</v>
      </c>
      <c r="Q494" s="37"/>
      <c r="R494" s="37" t="s">
        <v>388</v>
      </c>
    </row>
    <row r="495" spans="1:18" ht="24.6" customHeight="1" x14ac:dyDescent="0.2">
      <c r="A495" s="28" t="str">
        <f t="shared" si="70"/>
        <v>HI+ ihai(p-1) +33</v>
      </c>
      <c r="B495" s="73" t="s">
        <v>1007</v>
      </c>
      <c r="C495" s="54">
        <v>2</v>
      </c>
      <c r="D495" s="146">
        <v>0</v>
      </c>
      <c r="E495" s="146">
        <v>2147483647</v>
      </c>
      <c r="F495" s="54">
        <v>1</v>
      </c>
      <c r="G495" s="54">
        <v>0</v>
      </c>
      <c r="H495" s="54" t="s">
        <v>106</v>
      </c>
      <c r="I495" s="149" t="s">
        <v>223</v>
      </c>
      <c r="J495" s="54" t="s">
        <v>40</v>
      </c>
      <c r="K495" s="54"/>
      <c r="L495" s="37" t="s">
        <v>119</v>
      </c>
      <c r="M495" s="42" t="s">
        <v>36</v>
      </c>
      <c r="N495" s="42" t="str">
        <f t="shared" si="69"/>
        <v>MMDC.Vol</v>
      </c>
      <c r="O495" s="68"/>
      <c r="P495" s="241" t="s">
        <v>69</v>
      </c>
      <c r="Q495" s="37"/>
      <c r="R495" s="37" t="s">
        <v>388</v>
      </c>
    </row>
    <row r="496" spans="1:18" ht="15" customHeight="1" x14ac:dyDescent="0.2">
      <c r="A496" s="330" t="s">
        <v>1488</v>
      </c>
      <c r="B496" s="331"/>
      <c r="C496" s="331"/>
      <c r="D496" s="331"/>
      <c r="E496" s="331"/>
      <c r="F496" s="331"/>
      <c r="G496" s="331"/>
      <c r="H496" s="331"/>
      <c r="I496" s="331"/>
      <c r="J496" s="331"/>
      <c r="K496" s="331"/>
      <c r="L496" s="331"/>
      <c r="M496" s="331"/>
      <c r="N496" s="331"/>
      <c r="O496" s="331"/>
      <c r="P496" s="332"/>
      <c r="Q496" s="64"/>
      <c r="R496" s="64"/>
    </row>
    <row r="497" spans="1:18" ht="24.6" customHeight="1" x14ac:dyDescent="0.2">
      <c r="A497" s="28" t="s">
        <v>455</v>
      </c>
      <c r="B497" s="42" t="s">
        <v>819</v>
      </c>
      <c r="C497" s="54">
        <v>3</v>
      </c>
      <c r="D497" s="146">
        <v>0</v>
      </c>
      <c r="E497" s="146">
        <v>2147483647</v>
      </c>
      <c r="F497" s="54">
        <v>1</v>
      </c>
      <c r="G497" s="54">
        <v>0</v>
      </c>
      <c r="H497" s="54" t="s">
        <v>106</v>
      </c>
      <c r="I497" s="149" t="s">
        <v>223</v>
      </c>
      <c r="J497" s="147" t="s">
        <v>1102</v>
      </c>
      <c r="K497" s="147"/>
      <c r="L497" s="148" t="s">
        <v>119</v>
      </c>
      <c r="M497" s="148" t="s">
        <v>36</v>
      </c>
      <c r="N497" s="42" t="str">
        <f t="shared" ref="N497:N511" si="71">J497&amp;K497 &amp;"."&amp;L497</f>
        <v>DBAT.Vol</v>
      </c>
      <c r="O497" s="85"/>
      <c r="P497" s="244" t="s">
        <v>69</v>
      </c>
      <c r="Q497" s="85"/>
      <c r="R497" s="85"/>
    </row>
    <row r="498" spans="1:18" ht="24.6" customHeight="1" x14ac:dyDescent="0.2">
      <c r="A498" s="28" t="str">
        <f t="shared" ref="A498:A514" si="72">"HB+" &amp; (ROW(A1) )</f>
        <v>HB+1</v>
      </c>
      <c r="B498" s="41" t="s">
        <v>120</v>
      </c>
      <c r="C498" s="54">
        <v>3</v>
      </c>
      <c r="D498" s="146">
        <v>0</v>
      </c>
      <c r="E498" s="146">
        <v>2147483647</v>
      </c>
      <c r="F498" s="54">
        <v>1</v>
      </c>
      <c r="G498" s="54">
        <v>0</v>
      </c>
      <c r="H498" s="54" t="s">
        <v>106</v>
      </c>
      <c r="I498" s="149" t="s">
        <v>223</v>
      </c>
      <c r="J498" s="147" t="s">
        <v>1102</v>
      </c>
      <c r="K498" s="147"/>
      <c r="L498" s="148" t="s">
        <v>48</v>
      </c>
      <c r="M498" s="148" t="s">
        <v>36</v>
      </c>
      <c r="N498" s="42" t="str">
        <f t="shared" si="71"/>
        <v>DBAT.InBatV</v>
      </c>
      <c r="O498" s="85"/>
      <c r="P498" s="244" t="s">
        <v>69</v>
      </c>
      <c r="Q498" s="85"/>
      <c r="R498" s="85"/>
    </row>
    <row r="499" spans="1:18" ht="24" x14ac:dyDescent="0.2">
      <c r="A499" s="28" t="str">
        <f t="shared" si="72"/>
        <v>HB+2</v>
      </c>
      <c r="B499" s="42" t="s">
        <v>818</v>
      </c>
      <c r="C499" s="42">
        <v>3</v>
      </c>
      <c r="D499" s="42">
        <v>0</v>
      </c>
      <c r="E499" s="42">
        <v>1000</v>
      </c>
      <c r="F499" s="42">
        <v>0.1</v>
      </c>
      <c r="G499" s="42">
        <v>0</v>
      </c>
      <c r="H499" s="42" t="s">
        <v>83</v>
      </c>
      <c r="I499" s="42">
        <v>0.1</v>
      </c>
      <c r="J499" s="54" t="s">
        <v>1102</v>
      </c>
      <c r="K499" s="42"/>
      <c r="L499" s="42" t="s">
        <v>1364</v>
      </c>
      <c r="M499" s="42" t="s">
        <v>121</v>
      </c>
      <c r="N499" s="42" t="str">
        <f t="shared" si="71"/>
        <v>DBAT.SocWh</v>
      </c>
      <c r="O499" s="42"/>
      <c r="P499" s="244" t="s">
        <v>69</v>
      </c>
      <c r="Q499" s="85"/>
      <c r="R499" s="85"/>
    </row>
    <row r="500" spans="1:18" ht="156" x14ac:dyDescent="0.2">
      <c r="A500" s="28" t="str">
        <f t="shared" si="72"/>
        <v>HB+3</v>
      </c>
      <c r="B500" s="42" t="s">
        <v>817</v>
      </c>
      <c r="C500" s="42">
        <v>2</v>
      </c>
      <c r="D500" s="42">
        <v>0</v>
      </c>
      <c r="E500" s="42">
        <v>99</v>
      </c>
      <c r="F500" s="42">
        <v>1</v>
      </c>
      <c r="G500" s="42">
        <v>0</v>
      </c>
      <c r="H500" s="42" t="s">
        <v>88</v>
      </c>
      <c r="I500" s="42">
        <v>1</v>
      </c>
      <c r="J500" s="54" t="s">
        <v>1102</v>
      </c>
      <c r="K500" s="42"/>
      <c r="L500" s="42" t="s">
        <v>151</v>
      </c>
      <c r="M500" s="42" t="s">
        <v>133</v>
      </c>
      <c r="N500" s="42" t="str">
        <f t="shared" si="71"/>
        <v>DBAT.BatTyp</v>
      </c>
      <c r="O500" s="42" t="s">
        <v>46</v>
      </c>
      <c r="P500" s="244" t="s">
        <v>69</v>
      </c>
      <c r="Q500" s="85">
        <v>1</v>
      </c>
      <c r="R500" s="85" t="s">
        <v>757</v>
      </c>
    </row>
    <row r="501" spans="1:18" ht="24.6" customHeight="1" x14ac:dyDescent="0.2">
      <c r="A501" s="28" t="str">
        <f t="shared" si="72"/>
        <v>HB+4</v>
      </c>
      <c r="B501" s="42" t="s">
        <v>769</v>
      </c>
      <c r="C501" s="42">
        <v>2</v>
      </c>
      <c r="D501" s="42">
        <v>0</v>
      </c>
      <c r="E501" s="42">
        <v>1000</v>
      </c>
      <c r="F501" s="42">
        <v>0.1</v>
      </c>
      <c r="G501" s="42">
        <v>0</v>
      </c>
      <c r="H501" s="42" t="s">
        <v>83</v>
      </c>
      <c r="I501" s="42">
        <v>1</v>
      </c>
      <c r="J501" s="54" t="s">
        <v>138</v>
      </c>
      <c r="K501" s="42"/>
      <c r="L501" s="42" t="s">
        <v>1365</v>
      </c>
      <c r="M501" s="42" t="s">
        <v>121</v>
      </c>
      <c r="N501" s="42" t="str">
        <f t="shared" si="71"/>
        <v>DRCT.CapWhRtg</v>
      </c>
      <c r="O501" s="42" t="s">
        <v>174</v>
      </c>
      <c r="P501" s="244" t="s">
        <v>69</v>
      </c>
      <c r="Q501" s="42" t="s">
        <v>722</v>
      </c>
      <c r="R501" s="37"/>
    </row>
    <row r="502" spans="1:18" ht="24.6" customHeight="1" x14ac:dyDescent="0.2">
      <c r="A502" s="28" t="str">
        <f t="shared" si="72"/>
        <v>HB+5</v>
      </c>
      <c r="B502" s="42" t="s">
        <v>770</v>
      </c>
      <c r="C502" s="42">
        <v>2</v>
      </c>
      <c r="D502" s="42">
        <v>0</v>
      </c>
      <c r="E502" s="42">
        <v>2147483647</v>
      </c>
      <c r="F502" s="42">
        <v>1</v>
      </c>
      <c r="G502" s="42">
        <v>0</v>
      </c>
      <c r="H502" s="42" t="s">
        <v>350</v>
      </c>
      <c r="I502" s="42" t="s">
        <v>223</v>
      </c>
      <c r="J502" s="54" t="s">
        <v>1102</v>
      </c>
      <c r="K502" s="42"/>
      <c r="L502" s="42" t="s">
        <v>1366</v>
      </c>
      <c r="M502" s="42" t="s">
        <v>121</v>
      </c>
      <c r="N502" s="42" t="str">
        <f t="shared" si="71"/>
        <v>DBAT.CapWhUseRtg</v>
      </c>
      <c r="O502" s="42" t="s">
        <v>174</v>
      </c>
      <c r="P502" s="244" t="s">
        <v>69</v>
      </c>
      <c r="Q502" s="37" t="s">
        <v>722</v>
      </c>
      <c r="R502" s="37"/>
    </row>
    <row r="503" spans="1:18" s="234" customFormat="1" ht="24.6" customHeight="1" x14ac:dyDescent="0.2">
      <c r="A503" s="28" t="str">
        <f t="shared" si="72"/>
        <v>HB+6</v>
      </c>
      <c r="B503" s="42" t="s">
        <v>771</v>
      </c>
      <c r="C503" s="42">
        <v>2</v>
      </c>
      <c r="D503" s="42">
        <v>0</v>
      </c>
      <c r="E503" s="42">
        <v>2147483647</v>
      </c>
      <c r="F503" s="42">
        <v>1</v>
      </c>
      <c r="G503" s="42">
        <v>0</v>
      </c>
      <c r="H503" s="42" t="s">
        <v>350</v>
      </c>
      <c r="I503" s="42" t="s">
        <v>223</v>
      </c>
      <c r="J503" s="54" t="s">
        <v>1102</v>
      </c>
      <c r="K503" s="42"/>
      <c r="L503" s="42" t="s">
        <v>1369</v>
      </c>
      <c r="M503" s="42" t="s">
        <v>121</v>
      </c>
      <c r="N503" s="42" t="str">
        <f t="shared" si="71"/>
        <v>DBAT.CapUseRsvMax</v>
      </c>
      <c r="O503" s="42" t="s">
        <v>174</v>
      </c>
      <c r="P503" s="244" t="s">
        <v>69</v>
      </c>
      <c r="Q503" s="37" t="s">
        <v>722</v>
      </c>
      <c r="R503" s="37"/>
    </row>
    <row r="504" spans="1:18" s="234" customFormat="1" ht="24.6" customHeight="1" x14ac:dyDescent="0.2">
      <c r="A504" s="28" t="str">
        <f t="shared" si="72"/>
        <v>HB+7</v>
      </c>
      <c r="B504" s="42" t="s">
        <v>772</v>
      </c>
      <c r="C504" s="42">
        <v>2</v>
      </c>
      <c r="D504" s="42">
        <v>0</v>
      </c>
      <c r="E504" s="42">
        <v>2147483647</v>
      </c>
      <c r="F504" s="42">
        <v>1</v>
      </c>
      <c r="G504" s="42">
        <v>0</v>
      </c>
      <c r="H504" s="42" t="s">
        <v>351</v>
      </c>
      <c r="I504" s="42" t="s">
        <v>223</v>
      </c>
      <c r="J504" s="54" t="s">
        <v>1102</v>
      </c>
      <c r="K504" s="42"/>
      <c r="L504" s="42" t="s">
        <v>152</v>
      </c>
      <c r="M504" s="42" t="s">
        <v>121</v>
      </c>
      <c r="N504" s="42" t="str">
        <f t="shared" si="71"/>
        <v>DBAT.AhrRtg</v>
      </c>
      <c r="O504" s="42" t="s">
        <v>174</v>
      </c>
      <c r="P504" s="244"/>
      <c r="Q504" s="183" t="s">
        <v>722</v>
      </c>
      <c r="R504" s="181" t="s">
        <v>1367</v>
      </c>
    </row>
    <row r="505" spans="1:18" s="234" customFormat="1" ht="24.6" customHeight="1" x14ac:dyDescent="0.2">
      <c r="A505" s="28" t="str">
        <f t="shared" si="72"/>
        <v>HB+8</v>
      </c>
      <c r="B505" s="42" t="s">
        <v>773</v>
      </c>
      <c r="C505" s="42">
        <v>2</v>
      </c>
      <c r="D505" s="42">
        <v>0</v>
      </c>
      <c r="E505" s="42">
        <v>2147483647</v>
      </c>
      <c r="F505" s="42">
        <v>1</v>
      </c>
      <c r="G505" s="42">
        <v>0</v>
      </c>
      <c r="H505" s="42" t="s">
        <v>351</v>
      </c>
      <c r="I505" s="42" t="s">
        <v>223</v>
      </c>
      <c r="J505" s="54" t="s">
        <v>1102</v>
      </c>
      <c r="K505" s="42"/>
      <c r="L505" s="42" t="s">
        <v>153</v>
      </c>
      <c r="M505" s="42" t="s">
        <v>121</v>
      </c>
      <c r="N505" s="42" t="str">
        <f t="shared" si="71"/>
        <v>DBAT.MinAhrRtg</v>
      </c>
      <c r="O505" s="42" t="s">
        <v>174</v>
      </c>
      <c r="P505" s="241"/>
      <c r="Q505" s="181" t="s">
        <v>722</v>
      </c>
      <c r="R505" s="181" t="s">
        <v>1367</v>
      </c>
    </row>
    <row r="506" spans="1:18" ht="24.6" customHeight="1" x14ac:dyDescent="0.2">
      <c r="A506" s="28" t="str">
        <f t="shared" si="72"/>
        <v>HB+9</v>
      </c>
      <c r="B506" s="42" t="s">
        <v>1371</v>
      </c>
      <c r="C506" s="42">
        <v>2</v>
      </c>
      <c r="D506" s="42">
        <v>0</v>
      </c>
      <c r="E506" s="42">
        <v>1000</v>
      </c>
      <c r="F506" s="42">
        <v>0.1</v>
      </c>
      <c r="G506" s="42">
        <v>0</v>
      </c>
      <c r="H506" s="42" t="s">
        <v>83</v>
      </c>
      <c r="I506" s="42">
        <v>1</v>
      </c>
      <c r="J506" s="54" t="s">
        <v>1102</v>
      </c>
      <c r="K506" s="42"/>
      <c r="L506" s="42" t="s">
        <v>1368</v>
      </c>
      <c r="M506" s="42" t="s">
        <v>84</v>
      </c>
      <c r="N506" s="42" t="str">
        <f t="shared" si="71"/>
        <v>DBAT.CapUseRsvMin</v>
      </c>
      <c r="O506" s="42" t="s">
        <v>174</v>
      </c>
      <c r="P506" s="241" t="s">
        <v>69</v>
      </c>
      <c r="Q506" s="37" t="s">
        <v>722</v>
      </c>
      <c r="R506" s="37"/>
    </row>
    <row r="507" spans="1:18" ht="24.6" customHeight="1" x14ac:dyDescent="0.2">
      <c r="A507" s="28" t="str">
        <f t="shared" si="72"/>
        <v>HB+10</v>
      </c>
      <c r="B507" s="42" t="s">
        <v>743</v>
      </c>
      <c r="C507" s="42">
        <v>2</v>
      </c>
      <c r="D507" s="42">
        <v>0</v>
      </c>
      <c r="E507" s="42">
        <v>2147483647</v>
      </c>
      <c r="F507" s="42">
        <v>1</v>
      </c>
      <c r="G507" s="42">
        <v>0</v>
      </c>
      <c r="H507" s="42" t="s">
        <v>106</v>
      </c>
      <c r="I507" s="42" t="s">
        <v>223</v>
      </c>
      <c r="J507" s="54" t="s">
        <v>1165</v>
      </c>
      <c r="K507" s="42"/>
      <c r="L507" s="42" t="s">
        <v>1384</v>
      </c>
      <c r="M507" s="42" t="s">
        <v>121</v>
      </c>
      <c r="N507" s="42" t="str">
        <f t="shared" si="71"/>
        <v>DBTC.ChaV.RangeC.hLim</v>
      </c>
      <c r="O507" s="42" t="s">
        <v>174</v>
      </c>
      <c r="P507" s="241" t="s">
        <v>69</v>
      </c>
      <c r="Q507" s="37"/>
      <c r="R507" s="37"/>
    </row>
    <row r="508" spans="1:18" ht="24.6" customHeight="1" x14ac:dyDescent="0.2">
      <c r="A508" s="28" t="str">
        <f t="shared" si="72"/>
        <v>HB+11</v>
      </c>
      <c r="B508" s="42" t="s">
        <v>774</v>
      </c>
      <c r="C508" s="42">
        <v>2</v>
      </c>
      <c r="D508" s="42">
        <v>0</v>
      </c>
      <c r="E508" s="42">
        <v>2147483647</v>
      </c>
      <c r="F508" s="42">
        <v>1</v>
      </c>
      <c r="G508" s="42">
        <v>0</v>
      </c>
      <c r="H508" s="42" t="s">
        <v>106</v>
      </c>
      <c r="I508" s="42" t="s">
        <v>223</v>
      </c>
      <c r="J508" s="54" t="s">
        <v>1102</v>
      </c>
      <c r="K508" s="42"/>
      <c r="L508" s="42" t="s">
        <v>1379</v>
      </c>
      <c r="M508" s="42" t="s">
        <v>36</v>
      </c>
      <c r="N508" s="42" t="str">
        <f t="shared" si="71"/>
        <v>DBAT.HiBatVol</v>
      </c>
      <c r="O508" s="42"/>
      <c r="P508" s="241" t="s">
        <v>69</v>
      </c>
      <c r="Q508" s="37"/>
      <c r="R508" s="37"/>
    </row>
    <row r="509" spans="1:18" ht="24" x14ac:dyDescent="0.2">
      <c r="A509" s="28" t="str">
        <f t="shared" si="72"/>
        <v>HB+12</v>
      </c>
      <c r="B509" s="42" t="s">
        <v>775</v>
      </c>
      <c r="C509" s="42">
        <v>2</v>
      </c>
      <c r="D509" s="42">
        <v>0</v>
      </c>
      <c r="E509" s="42">
        <v>2147483647</v>
      </c>
      <c r="F509" s="42">
        <v>1</v>
      </c>
      <c r="G509" s="42">
        <v>0</v>
      </c>
      <c r="H509" s="42" t="s">
        <v>106</v>
      </c>
      <c r="I509" s="42" t="s">
        <v>223</v>
      </c>
      <c r="J509" s="54" t="s">
        <v>1102</v>
      </c>
      <c r="K509" s="42"/>
      <c r="L509" s="42" t="s">
        <v>1380</v>
      </c>
      <c r="M509" s="42" t="s">
        <v>36</v>
      </c>
      <c r="N509" s="42" t="str">
        <f t="shared" si="71"/>
        <v>DBAT.LoBatVol</v>
      </c>
      <c r="O509" s="42"/>
      <c r="P509" s="241" t="s">
        <v>69</v>
      </c>
      <c r="Q509" s="37"/>
      <c r="R509" s="37"/>
    </row>
    <row r="510" spans="1:18" ht="24.6" customHeight="1" x14ac:dyDescent="0.2">
      <c r="A510" s="28" t="str">
        <f t="shared" si="72"/>
        <v>HB+13</v>
      </c>
      <c r="B510" s="42" t="s">
        <v>744</v>
      </c>
      <c r="C510" s="42">
        <v>2</v>
      </c>
      <c r="D510" s="42">
        <v>0</v>
      </c>
      <c r="E510" s="42">
        <v>2147483647</v>
      </c>
      <c r="F510" s="42">
        <v>1</v>
      </c>
      <c r="G510" s="42">
        <v>0</v>
      </c>
      <c r="H510" s="42" t="s">
        <v>106</v>
      </c>
      <c r="I510" s="42" t="s">
        <v>223</v>
      </c>
      <c r="J510" s="54" t="s">
        <v>1102</v>
      </c>
      <c r="K510" s="42"/>
      <c r="L510" s="42" t="s">
        <v>1372</v>
      </c>
      <c r="M510" s="42" t="s">
        <v>36</v>
      </c>
      <c r="N510" s="42" t="str">
        <f t="shared" si="71"/>
        <v>DBAT.InBatV.RangC.hLim</v>
      </c>
      <c r="O510" s="42"/>
      <c r="P510" s="241" t="s">
        <v>69</v>
      </c>
      <c r="Q510" s="37"/>
      <c r="R510" s="37"/>
    </row>
    <row r="511" spans="1:18" ht="24.6" customHeight="1" x14ac:dyDescent="0.2">
      <c r="A511" s="28" t="str">
        <f t="shared" si="72"/>
        <v>HB+14</v>
      </c>
      <c r="B511" s="42" t="s">
        <v>745</v>
      </c>
      <c r="C511" s="42">
        <v>2</v>
      </c>
      <c r="D511" s="42">
        <v>0</v>
      </c>
      <c r="E511" s="42">
        <v>2147483647</v>
      </c>
      <c r="F511" s="42">
        <v>1</v>
      </c>
      <c r="G511" s="42">
        <v>0</v>
      </c>
      <c r="H511" s="42" t="s">
        <v>106</v>
      </c>
      <c r="I511" s="42" t="s">
        <v>223</v>
      </c>
      <c r="J511" s="54" t="s">
        <v>1102</v>
      </c>
      <c r="K511" s="42"/>
      <c r="L511" s="42" t="s">
        <v>1373</v>
      </c>
      <c r="M511" s="42" t="s">
        <v>36</v>
      </c>
      <c r="N511" s="42" t="str">
        <f t="shared" si="71"/>
        <v>DBAT.InBatV.RangC.lLim</v>
      </c>
      <c r="O511" s="42"/>
      <c r="P511" s="241" t="s">
        <v>69</v>
      </c>
      <c r="Q511" s="37"/>
      <c r="R511" s="37"/>
    </row>
    <row r="512" spans="1:18" ht="24.6" customHeight="1" x14ac:dyDescent="0.2">
      <c r="A512" s="28" t="str">
        <f t="shared" si="72"/>
        <v>HB+15</v>
      </c>
      <c r="B512" s="42" t="s">
        <v>555</v>
      </c>
      <c r="C512" s="42">
        <v>1</v>
      </c>
      <c r="D512" s="42">
        <v>1</v>
      </c>
      <c r="E512" s="42">
        <v>5</v>
      </c>
      <c r="F512" s="42">
        <v>1</v>
      </c>
      <c r="G512" s="42">
        <v>0</v>
      </c>
      <c r="H512" s="42"/>
      <c r="I512" s="42">
        <v>1</v>
      </c>
      <c r="J512" s="54" t="s">
        <v>1102</v>
      </c>
      <c r="K512" s="42"/>
      <c r="L512" s="42" t="s">
        <v>47</v>
      </c>
      <c r="M512" s="42" t="s">
        <v>26</v>
      </c>
      <c r="N512" s="42" t="str">
        <f t="shared" si="69"/>
        <v>DBAT.BatSt</v>
      </c>
      <c r="O512" s="42"/>
      <c r="P512" s="241" t="s">
        <v>69</v>
      </c>
      <c r="Q512" s="68"/>
      <c r="R512" s="181" t="s">
        <v>1374</v>
      </c>
    </row>
    <row r="513" spans="1:18" ht="24.6" customHeight="1" x14ac:dyDescent="0.2">
      <c r="A513" s="28" t="str">
        <f t="shared" si="72"/>
        <v>HB+16</v>
      </c>
      <c r="B513" s="42" t="s">
        <v>556</v>
      </c>
      <c r="C513" s="42">
        <v>1</v>
      </c>
      <c r="D513" s="42">
        <v>0</v>
      </c>
      <c r="E513" s="42">
        <v>100</v>
      </c>
      <c r="F513" s="42">
        <v>1E-3</v>
      </c>
      <c r="G513" s="42">
        <v>0</v>
      </c>
      <c r="H513" s="42" t="s">
        <v>571</v>
      </c>
      <c r="I513" s="42">
        <v>1E-3</v>
      </c>
      <c r="J513" s="54" t="s">
        <v>1102</v>
      </c>
      <c r="K513" s="42"/>
      <c r="L513" s="42" t="s">
        <v>1364</v>
      </c>
      <c r="M513" s="42" t="s">
        <v>36</v>
      </c>
      <c r="N513" s="42" t="str">
        <f t="shared" si="69"/>
        <v>DBAT.SocWh</v>
      </c>
      <c r="O513" s="42"/>
      <c r="P513" s="241" t="s">
        <v>69</v>
      </c>
      <c r="Q513" s="68"/>
      <c r="R513" s="37"/>
    </row>
    <row r="514" spans="1:18" ht="24.6" customHeight="1" x14ac:dyDescent="0.2">
      <c r="A514" s="28" t="str">
        <f t="shared" si="72"/>
        <v>HB+17</v>
      </c>
      <c r="B514" s="42" t="s">
        <v>557</v>
      </c>
      <c r="C514" s="42">
        <v>1</v>
      </c>
      <c r="D514" s="42">
        <v>0</v>
      </c>
      <c r="E514" s="42">
        <v>100</v>
      </c>
      <c r="F514" s="42">
        <v>1E-3</v>
      </c>
      <c r="G514" s="42">
        <v>0</v>
      </c>
      <c r="H514" s="42" t="s">
        <v>571</v>
      </c>
      <c r="I514" s="42">
        <v>1E-3</v>
      </c>
      <c r="J514" s="54" t="s">
        <v>1102</v>
      </c>
      <c r="K514" s="42"/>
      <c r="L514" s="42" t="s">
        <v>1375</v>
      </c>
      <c r="M514" s="42" t="s">
        <v>91</v>
      </c>
      <c r="N514" s="42" t="str">
        <f t="shared" si="69"/>
        <v>DBAT.EEHealth</v>
      </c>
      <c r="O514" s="42"/>
      <c r="P514" s="241" t="s">
        <v>69</v>
      </c>
      <c r="Q514" s="68"/>
      <c r="R514" s="181" t="s">
        <v>1376</v>
      </c>
    </row>
    <row r="515" spans="1:18" ht="24.6" customHeight="1" x14ac:dyDescent="0.2">
      <c r="A515" s="28" t="str">
        <f>"HB+" &amp; (ROW(A19) )</f>
        <v>HB+19</v>
      </c>
      <c r="B515" s="42" t="s">
        <v>558</v>
      </c>
      <c r="C515" s="42">
        <v>1</v>
      </c>
      <c r="D515" s="42">
        <v>0</v>
      </c>
      <c r="E515" s="42">
        <v>2147483647</v>
      </c>
      <c r="F515" s="42">
        <v>1E-3</v>
      </c>
      <c r="G515" s="42">
        <v>0</v>
      </c>
      <c r="H515" s="42" t="s">
        <v>106</v>
      </c>
      <c r="I515" s="42">
        <v>1E-3</v>
      </c>
      <c r="J515" s="54" t="s">
        <v>1102</v>
      </c>
      <c r="K515" s="42"/>
      <c r="L515" s="42" t="s">
        <v>1377</v>
      </c>
      <c r="M515" s="42" t="s">
        <v>36</v>
      </c>
      <c r="N515" s="42" t="str">
        <f t="shared" si="69"/>
        <v>DBAT.IntnBatV</v>
      </c>
      <c r="O515" s="42"/>
      <c r="P515" s="241" t="s">
        <v>69</v>
      </c>
      <c r="Q515" s="68"/>
      <c r="R515" s="37"/>
    </row>
    <row r="516" spans="1:18" ht="24.6" customHeight="1" x14ac:dyDescent="0.2">
      <c r="A516" s="28" t="str">
        <f>"HB+" &amp; (ROW(A18) )</f>
        <v>HB+18</v>
      </c>
      <c r="B516" s="42" t="s">
        <v>559</v>
      </c>
      <c r="C516" s="42">
        <v>1</v>
      </c>
      <c r="D516" s="42">
        <v>-2147483648</v>
      </c>
      <c r="E516" s="42">
        <v>2147483647</v>
      </c>
      <c r="F516" s="42">
        <v>0.1</v>
      </c>
      <c r="G516" s="42">
        <v>0</v>
      </c>
      <c r="H516" s="42" t="s">
        <v>150</v>
      </c>
      <c r="I516" s="42">
        <v>0.1</v>
      </c>
      <c r="J516" s="54" t="s">
        <v>1102</v>
      </c>
      <c r="K516" s="42"/>
      <c r="L516" s="42" t="s">
        <v>1378</v>
      </c>
      <c r="M516" s="42" t="s">
        <v>36</v>
      </c>
      <c r="N516" s="42" t="str">
        <f t="shared" si="69"/>
        <v>DBAT.IntnBatA</v>
      </c>
      <c r="O516" s="42"/>
      <c r="P516" s="241" t="s">
        <v>69</v>
      </c>
      <c r="Q516" s="68"/>
      <c r="R516" s="37"/>
    </row>
    <row r="517" spans="1:18" ht="24.6" customHeight="1" x14ac:dyDescent="0.2">
      <c r="A517" s="28" t="str">
        <f>"HB+" &amp; (ROW(A20) )</f>
        <v>HB+20</v>
      </c>
      <c r="B517" s="42" t="s">
        <v>560</v>
      </c>
      <c r="C517" s="42">
        <v>1</v>
      </c>
      <c r="D517" s="42">
        <v>-2147483648</v>
      </c>
      <c r="E517" s="42">
        <v>2147483647</v>
      </c>
      <c r="F517" s="42">
        <v>0.1</v>
      </c>
      <c r="G517" s="42">
        <v>0</v>
      </c>
      <c r="H517" s="42" t="s">
        <v>572</v>
      </c>
      <c r="I517" s="42">
        <v>0.1</v>
      </c>
      <c r="J517" s="54"/>
      <c r="K517" s="42"/>
      <c r="L517" s="42"/>
      <c r="M517" s="42"/>
      <c r="N517" s="42" t="str">
        <f t="shared" si="69"/>
        <v>.</v>
      </c>
      <c r="O517" s="42"/>
      <c r="P517" s="241" t="s">
        <v>69</v>
      </c>
      <c r="Q517" s="68"/>
      <c r="R517" s="37"/>
    </row>
    <row r="518" spans="1:18" ht="24.6" customHeight="1" x14ac:dyDescent="0.2">
      <c r="A518" s="28" t="str">
        <f>"HB+" &amp; (ROW(A23) )</f>
        <v>HB+23</v>
      </c>
      <c r="B518" s="42" t="s">
        <v>561</v>
      </c>
      <c r="C518" s="42">
        <v>1</v>
      </c>
      <c r="D518" s="42">
        <v>0</v>
      </c>
      <c r="E518" s="42">
        <v>2147483647</v>
      </c>
      <c r="F518" s="42">
        <v>1E-3</v>
      </c>
      <c r="G518" s="42">
        <v>0</v>
      </c>
      <c r="H518" s="42" t="s">
        <v>106</v>
      </c>
      <c r="I518" s="42">
        <v>1E-3</v>
      </c>
      <c r="J518" s="54" t="s">
        <v>1102</v>
      </c>
      <c r="K518" s="42"/>
      <c r="L518" s="42" t="s">
        <v>1386</v>
      </c>
      <c r="M518" s="42" t="s">
        <v>36</v>
      </c>
      <c r="N518" s="42" t="str">
        <f t="shared" si="69"/>
        <v>DBAT.CelV.RangeC.lLim</v>
      </c>
      <c r="O518" s="42"/>
      <c r="P518" s="241" t="s">
        <v>69</v>
      </c>
      <c r="Q518" s="68"/>
      <c r="R518" s="37"/>
    </row>
    <row r="519" spans="1:18" ht="24.6" customHeight="1" x14ac:dyDescent="0.2">
      <c r="A519" s="28" t="str">
        <f>"HB+" &amp; (ROW(A24) )</f>
        <v>HB+24</v>
      </c>
      <c r="B519" s="42" t="s">
        <v>562</v>
      </c>
      <c r="C519" s="42">
        <v>1</v>
      </c>
      <c r="D519" s="42">
        <v>0</v>
      </c>
      <c r="E519" s="42">
        <v>2147483647</v>
      </c>
      <c r="F519" s="42">
        <v>1E-3</v>
      </c>
      <c r="G519" s="42">
        <v>0</v>
      </c>
      <c r="H519" s="42" t="s">
        <v>106</v>
      </c>
      <c r="I519" s="42">
        <v>1E-3</v>
      </c>
      <c r="J519" s="54" t="s">
        <v>1102</v>
      </c>
      <c r="K519" s="42"/>
      <c r="L519" s="42" t="s">
        <v>1385</v>
      </c>
      <c r="M519" s="42" t="s">
        <v>36</v>
      </c>
      <c r="N519" s="42" t="str">
        <f t="shared" si="69"/>
        <v>DBAT.CelV.RangeC.hLim</v>
      </c>
      <c r="O519" s="42"/>
      <c r="P519" s="241" t="s">
        <v>69</v>
      </c>
      <c r="Q519" s="68"/>
      <c r="R519" s="37"/>
    </row>
    <row r="520" spans="1:18" ht="24.6" customHeight="1" x14ac:dyDescent="0.2">
      <c r="A520" s="28" t="str">
        <f>"HB+" &amp; (ROW(A22) )</f>
        <v>HB+22</v>
      </c>
      <c r="B520" s="42" t="s">
        <v>563</v>
      </c>
      <c r="C520" s="42">
        <v>1</v>
      </c>
      <c r="D520" s="42">
        <v>-200</v>
      </c>
      <c r="E520" s="42">
        <v>200</v>
      </c>
      <c r="F520" s="42">
        <v>0.1</v>
      </c>
      <c r="G520" s="42">
        <v>0</v>
      </c>
      <c r="H520" s="42" t="s">
        <v>573</v>
      </c>
      <c r="I520" s="42">
        <v>0.1</v>
      </c>
      <c r="J520" s="54" t="s">
        <v>1102</v>
      </c>
      <c r="K520" s="42"/>
      <c r="L520" s="42" t="s">
        <v>1388</v>
      </c>
      <c r="M520" s="42" t="s">
        <v>36</v>
      </c>
      <c r="N520" s="42" t="str">
        <f t="shared" si="69"/>
        <v>DBAT.CelTmp.RangeC.lLim</v>
      </c>
      <c r="O520" s="42"/>
      <c r="P520" s="241" t="s">
        <v>69</v>
      </c>
      <c r="Q520" s="68"/>
      <c r="R520" s="37"/>
    </row>
    <row r="521" spans="1:18" ht="24.6" customHeight="1" x14ac:dyDescent="0.2">
      <c r="A521" s="28" t="str">
        <f t="shared" ref="A521:A527" si="73">"HB+" &amp; (ROW(A25) )</f>
        <v>HB+25</v>
      </c>
      <c r="B521" s="42" t="s">
        <v>564</v>
      </c>
      <c r="C521" s="42">
        <v>1</v>
      </c>
      <c r="D521" s="42">
        <v>-200</v>
      </c>
      <c r="E521" s="42">
        <v>200</v>
      </c>
      <c r="F521" s="42">
        <v>0.1</v>
      </c>
      <c r="G521" s="42">
        <v>0</v>
      </c>
      <c r="H521" s="42" t="s">
        <v>573</v>
      </c>
      <c r="I521" s="42">
        <v>0.1</v>
      </c>
      <c r="J521" s="54" t="s">
        <v>1102</v>
      </c>
      <c r="K521" s="42"/>
      <c r="L521" s="42" t="s">
        <v>1389</v>
      </c>
      <c r="M521" s="42" t="s">
        <v>36</v>
      </c>
      <c r="N521" s="42" t="str">
        <f t="shared" si="69"/>
        <v>DBAT.CelTmp.RangeC.hLim</v>
      </c>
      <c r="O521" s="42"/>
      <c r="P521" s="241" t="s">
        <v>69</v>
      </c>
      <c r="Q521" s="68"/>
      <c r="R521" s="37"/>
    </row>
    <row r="522" spans="1:18" ht="24.6" customHeight="1" x14ac:dyDescent="0.2">
      <c r="A522" s="28" t="str">
        <f t="shared" si="73"/>
        <v>HB+26</v>
      </c>
      <c r="B522" s="210" t="s">
        <v>565</v>
      </c>
      <c r="C522" s="55">
        <v>1</v>
      </c>
      <c r="D522" s="54">
        <v>0</v>
      </c>
      <c r="E522" s="55">
        <v>2147483647</v>
      </c>
      <c r="F522" s="55">
        <v>0.1</v>
      </c>
      <c r="G522" s="55">
        <v>0</v>
      </c>
      <c r="H522" s="55" t="s">
        <v>150</v>
      </c>
      <c r="I522" s="55">
        <v>0.1</v>
      </c>
      <c r="J522" s="157" t="s">
        <v>1165</v>
      </c>
      <c r="K522" s="147"/>
      <c r="L522" s="148" t="s">
        <v>1381</v>
      </c>
      <c r="M522" s="148" t="s">
        <v>36</v>
      </c>
      <c r="N522" s="42" t="str">
        <f t="shared" si="69"/>
        <v>DBTC.ChaA.RangeC.hLim</v>
      </c>
      <c r="O522" s="56"/>
      <c r="P522" s="241" t="s">
        <v>69</v>
      </c>
      <c r="Q522" s="68"/>
      <c r="R522" s="37"/>
    </row>
    <row r="523" spans="1:18" ht="24.6" customHeight="1" x14ac:dyDescent="0.2">
      <c r="A523" s="28" t="str">
        <f t="shared" si="73"/>
        <v>HB+27</v>
      </c>
      <c r="B523" s="210" t="s">
        <v>566</v>
      </c>
      <c r="C523" s="55">
        <v>1</v>
      </c>
      <c r="D523" s="54">
        <v>0</v>
      </c>
      <c r="E523" s="55">
        <v>2147483647</v>
      </c>
      <c r="F523" s="55">
        <v>0.1</v>
      </c>
      <c r="G523" s="55">
        <v>0</v>
      </c>
      <c r="H523" s="55" t="s">
        <v>150</v>
      </c>
      <c r="I523" s="55">
        <v>0.1</v>
      </c>
      <c r="J523" s="157" t="s">
        <v>1102</v>
      </c>
      <c r="K523" s="147"/>
      <c r="L523" s="148" t="s">
        <v>116</v>
      </c>
      <c r="M523" s="148" t="s">
        <v>36</v>
      </c>
      <c r="N523" s="42" t="str">
        <f t="shared" si="69"/>
        <v>DBAT.Amp</v>
      </c>
      <c r="O523" s="56"/>
      <c r="P523" s="241" t="s">
        <v>69</v>
      </c>
      <c r="Q523" s="68"/>
      <c r="R523" s="37"/>
    </row>
    <row r="524" spans="1:18" ht="24.6" customHeight="1" x14ac:dyDescent="0.2">
      <c r="A524" s="28" t="str">
        <f t="shared" si="73"/>
        <v>HB+28</v>
      </c>
      <c r="B524" s="210" t="s">
        <v>567</v>
      </c>
      <c r="C524" s="55">
        <v>1</v>
      </c>
      <c r="D524" s="54">
        <v>0</v>
      </c>
      <c r="E524" s="55">
        <v>2147483647</v>
      </c>
      <c r="F524" s="55">
        <v>1E-3</v>
      </c>
      <c r="G524" s="55">
        <v>0</v>
      </c>
      <c r="H524" s="55" t="s">
        <v>106</v>
      </c>
      <c r="I524" s="55">
        <v>1E-3</v>
      </c>
      <c r="J524" s="157" t="s">
        <v>1102</v>
      </c>
      <c r="K524" s="147"/>
      <c r="L524" s="148" t="s">
        <v>1382</v>
      </c>
      <c r="M524" s="148" t="s">
        <v>36</v>
      </c>
      <c r="N524" s="42" t="str">
        <f t="shared" si="69"/>
        <v>DBAT.BatVNom.RangeC.hLim</v>
      </c>
      <c r="O524" s="56"/>
      <c r="P524" s="241" t="s">
        <v>69</v>
      </c>
      <c r="Q524" s="68"/>
      <c r="R524" s="37"/>
    </row>
    <row r="525" spans="1:18" ht="24.6" customHeight="1" x14ac:dyDescent="0.2">
      <c r="A525" s="28" t="str">
        <f t="shared" si="73"/>
        <v>HB+29</v>
      </c>
      <c r="B525" s="210" t="s">
        <v>568</v>
      </c>
      <c r="C525" s="55">
        <v>1</v>
      </c>
      <c r="D525" s="54">
        <v>0</v>
      </c>
      <c r="E525" s="55">
        <v>2147483647</v>
      </c>
      <c r="F525" s="55">
        <v>1E-3</v>
      </c>
      <c r="G525" s="55">
        <v>0</v>
      </c>
      <c r="H525" s="55" t="s">
        <v>106</v>
      </c>
      <c r="I525" s="55">
        <v>1E-3</v>
      </c>
      <c r="J525" s="157" t="s">
        <v>1102</v>
      </c>
      <c r="K525" s="147"/>
      <c r="L525" s="148" t="s">
        <v>1383</v>
      </c>
      <c r="M525" s="148" t="s">
        <v>36</v>
      </c>
      <c r="N525" s="42" t="str">
        <f t="shared" si="69"/>
        <v>DBAT.BatVNom.RangeC.lLim</v>
      </c>
      <c r="O525" s="56"/>
      <c r="P525" s="241" t="s">
        <v>69</v>
      </c>
      <c r="Q525" s="68"/>
      <c r="R525" s="37"/>
    </row>
    <row r="526" spans="1:18" ht="24.6" customHeight="1" x14ac:dyDescent="0.2">
      <c r="A526" s="28" t="str">
        <f t="shared" si="73"/>
        <v>HB+30</v>
      </c>
      <c r="B526" s="210" t="s">
        <v>569</v>
      </c>
      <c r="C526" s="55">
        <v>1</v>
      </c>
      <c r="D526" s="54">
        <v>0</v>
      </c>
      <c r="E526" s="55">
        <v>2147483647</v>
      </c>
      <c r="F526" s="55">
        <v>1</v>
      </c>
      <c r="G526" s="55">
        <v>0</v>
      </c>
      <c r="H526" s="55" t="s">
        <v>536</v>
      </c>
      <c r="I526" s="55">
        <v>1</v>
      </c>
      <c r="J526" s="157" t="s">
        <v>1102</v>
      </c>
      <c r="K526" s="147"/>
      <c r="L526" s="148" t="s">
        <v>1387</v>
      </c>
      <c r="M526" s="148" t="s">
        <v>84</v>
      </c>
      <c r="N526" s="42" t="str">
        <f t="shared" si="69"/>
        <v>DBAT.BatSerCnt</v>
      </c>
      <c r="O526" s="56"/>
      <c r="P526" s="241" t="s">
        <v>69</v>
      </c>
      <c r="Q526" s="68"/>
      <c r="R526" s="37"/>
    </row>
    <row r="527" spans="1:18" ht="24.6" customHeight="1" x14ac:dyDescent="0.2">
      <c r="A527" s="28" t="str">
        <f t="shared" si="73"/>
        <v>HB+31</v>
      </c>
      <c r="B527" s="210" t="s">
        <v>570</v>
      </c>
      <c r="C527" s="55">
        <v>1</v>
      </c>
      <c r="D527" s="54">
        <v>-200</v>
      </c>
      <c r="E527" s="55">
        <v>200</v>
      </c>
      <c r="F527" s="55">
        <v>0.1</v>
      </c>
      <c r="G527" s="55">
        <v>0</v>
      </c>
      <c r="H527" s="55" t="s">
        <v>573</v>
      </c>
      <c r="I527" s="55">
        <v>0.1</v>
      </c>
      <c r="J527" s="157" t="s">
        <v>1109</v>
      </c>
      <c r="K527" s="147"/>
      <c r="L527" s="148" t="s">
        <v>1357</v>
      </c>
      <c r="M527" s="148" t="s">
        <v>36</v>
      </c>
      <c r="N527" s="42" t="str">
        <f t="shared" si="69"/>
        <v>MMET.EnvTmp</v>
      </c>
      <c r="O527" s="56"/>
      <c r="P527" s="241" t="s">
        <v>69</v>
      </c>
      <c r="Q527" s="68"/>
      <c r="R527" s="37"/>
    </row>
    <row r="528" spans="1:18" ht="36" x14ac:dyDescent="0.2">
      <c r="A528" s="258" t="s">
        <v>391</v>
      </c>
      <c r="B528" s="259" t="s">
        <v>1528</v>
      </c>
      <c r="C528" s="55"/>
      <c r="D528" s="146"/>
      <c r="E528" s="211"/>
      <c r="F528" s="55"/>
      <c r="G528" s="55"/>
      <c r="H528" s="55"/>
      <c r="I528" s="55"/>
      <c r="J528" s="157"/>
      <c r="K528" s="147"/>
      <c r="L528" s="148"/>
      <c r="M528" s="148"/>
      <c r="N528" s="42" t="str">
        <f t="shared" si="69"/>
        <v>.</v>
      </c>
      <c r="O528" s="56"/>
      <c r="P528" s="241" t="s">
        <v>69</v>
      </c>
      <c r="Q528" s="68"/>
      <c r="R528" s="37"/>
    </row>
    <row r="529" spans="1:18" ht="24" x14ac:dyDescent="0.2">
      <c r="A529" s="28" t="s">
        <v>1074</v>
      </c>
      <c r="B529" s="37" t="s">
        <v>942</v>
      </c>
      <c r="C529" s="54">
        <v>2</v>
      </c>
      <c r="D529" s="146">
        <v>0</v>
      </c>
      <c r="E529" s="146">
        <v>1000</v>
      </c>
      <c r="F529" s="54">
        <v>0.1</v>
      </c>
      <c r="G529" s="54">
        <v>0</v>
      </c>
      <c r="H529" s="54" t="s">
        <v>83</v>
      </c>
      <c r="I529" s="54">
        <v>1</v>
      </c>
      <c r="J529" s="54" t="s">
        <v>138</v>
      </c>
      <c r="K529" s="54"/>
      <c r="L529" s="156" t="s">
        <v>334</v>
      </c>
      <c r="M529" s="42" t="s">
        <v>121</v>
      </c>
      <c r="N529" s="42" t="str">
        <f t="shared" ref="N529:N539" si="74">J529&amp;K529 &amp;"."&amp;L529</f>
        <v>DRCT.ChaMaxPct</v>
      </c>
      <c r="O529" s="68" t="s">
        <v>174</v>
      </c>
      <c r="P529" s="241" t="s">
        <v>69</v>
      </c>
      <c r="Q529" s="42" t="s">
        <v>722</v>
      </c>
      <c r="R529" s="37"/>
    </row>
    <row r="530" spans="1:18" ht="24" x14ac:dyDescent="0.2">
      <c r="A530" s="28" t="str">
        <f t="shared" ref="A530:A546" si="75">"HB+ bhai(b-1) +" &amp; (ROW(A1) )</f>
        <v>HB+ bhai(b-1) +1</v>
      </c>
      <c r="B530" s="75" t="s">
        <v>941</v>
      </c>
      <c r="C530" s="54">
        <v>2</v>
      </c>
      <c r="D530" s="146">
        <v>0</v>
      </c>
      <c r="E530" s="146">
        <v>2147483647</v>
      </c>
      <c r="F530" s="54">
        <v>1</v>
      </c>
      <c r="G530" s="54">
        <v>0</v>
      </c>
      <c r="H530" s="54" t="s">
        <v>350</v>
      </c>
      <c r="I530" s="149" t="s">
        <v>223</v>
      </c>
      <c r="J530" s="54" t="s">
        <v>1102</v>
      </c>
      <c r="K530" s="54"/>
      <c r="L530" s="156" t="s">
        <v>352</v>
      </c>
      <c r="M530" s="42" t="s">
        <v>121</v>
      </c>
      <c r="N530" s="42" t="str">
        <f t="shared" si="74"/>
        <v>DBAT.WhrRtg</v>
      </c>
      <c r="O530" s="68" t="s">
        <v>174</v>
      </c>
      <c r="P530" s="241" t="s">
        <v>69</v>
      </c>
      <c r="Q530" s="37" t="s">
        <v>722</v>
      </c>
      <c r="R530" s="37"/>
    </row>
    <row r="531" spans="1:18" ht="24" x14ac:dyDescent="0.2">
      <c r="A531" s="28" t="str">
        <f t="shared" si="75"/>
        <v>HB+ bhai(b-1) +2</v>
      </c>
      <c r="B531" s="37" t="s">
        <v>940</v>
      </c>
      <c r="C531" s="54">
        <v>2</v>
      </c>
      <c r="D531" s="146">
        <v>0</v>
      </c>
      <c r="E531" s="146">
        <v>2147483647</v>
      </c>
      <c r="F531" s="54">
        <v>1</v>
      </c>
      <c r="G531" s="54">
        <v>0</v>
      </c>
      <c r="H531" s="54" t="s">
        <v>350</v>
      </c>
      <c r="I531" s="149" t="s">
        <v>223</v>
      </c>
      <c r="J531" s="54" t="s">
        <v>1102</v>
      </c>
      <c r="K531" s="54"/>
      <c r="L531" s="156" t="s">
        <v>353</v>
      </c>
      <c r="M531" s="42" t="s">
        <v>121</v>
      </c>
      <c r="N531" s="42" t="str">
        <f t="shared" si="74"/>
        <v>DBAT.MinWhrRtg</v>
      </c>
      <c r="O531" s="68" t="s">
        <v>174</v>
      </c>
      <c r="P531" s="241" t="s">
        <v>69</v>
      </c>
      <c r="Q531" s="37" t="s">
        <v>722</v>
      </c>
      <c r="R531" s="37"/>
    </row>
    <row r="532" spans="1:18" ht="24" x14ac:dyDescent="0.2">
      <c r="A532" s="28" t="str">
        <f t="shared" si="75"/>
        <v>HB+ bhai(b-1) +3</v>
      </c>
      <c r="B532" s="75" t="s">
        <v>939</v>
      </c>
      <c r="C532" s="54">
        <v>2</v>
      </c>
      <c r="D532" s="146">
        <v>0</v>
      </c>
      <c r="E532" s="146">
        <v>2147483647</v>
      </c>
      <c r="F532" s="54">
        <v>1</v>
      </c>
      <c r="G532" s="54">
        <v>0</v>
      </c>
      <c r="H532" s="54" t="s">
        <v>351</v>
      </c>
      <c r="I532" s="149" t="s">
        <v>223</v>
      </c>
      <c r="J532" s="54" t="s">
        <v>1102</v>
      </c>
      <c r="K532" s="54"/>
      <c r="L532" s="37" t="s">
        <v>152</v>
      </c>
      <c r="M532" s="42" t="s">
        <v>121</v>
      </c>
      <c r="N532" s="42" t="str">
        <f t="shared" si="74"/>
        <v>DBAT.AhrRtg</v>
      </c>
      <c r="O532" s="68" t="s">
        <v>174</v>
      </c>
      <c r="P532" s="241" t="s">
        <v>69</v>
      </c>
      <c r="Q532" s="37" t="s">
        <v>722</v>
      </c>
      <c r="R532" s="37"/>
    </row>
    <row r="533" spans="1:18" ht="24" x14ac:dyDescent="0.2">
      <c r="A533" s="28" t="str">
        <f t="shared" si="75"/>
        <v>HB+ bhai(b-1) +4</v>
      </c>
      <c r="B533" s="37" t="s">
        <v>938</v>
      </c>
      <c r="C533" s="54">
        <v>2</v>
      </c>
      <c r="D533" s="146">
        <v>0</v>
      </c>
      <c r="E533" s="146">
        <v>2147483647</v>
      </c>
      <c r="F533" s="54">
        <v>1</v>
      </c>
      <c r="G533" s="54">
        <v>0</v>
      </c>
      <c r="H533" s="54" t="s">
        <v>351</v>
      </c>
      <c r="I533" s="149" t="s">
        <v>223</v>
      </c>
      <c r="J533" s="54" t="s">
        <v>1102</v>
      </c>
      <c r="K533" s="54"/>
      <c r="L533" s="37" t="s">
        <v>153</v>
      </c>
      <c r="M533" s="42" t="s">
        <v>121</v>
      </c>
      <c r="N533" s="42" t="str">
        <f t="shared" si="74"/>
        <v>DBAT.MinAhrRtg</v>
      </c>
      <c r="O533" s="68" t="s">
        <v>174</v>
      </c>
      <c r="P533" s="241" t="s">
        <v>69</v>
      </c>
      <c r="Q533" s="37" t="s">
        <v>722</v>
      </c>
      <c r="R533" s="37"/>
    </row>
    <row r="534" spans="1:18" ht="24" x14ac:dyDescent="0.2">
      <c r="A534" s="28" t="str">
        <f t="shared" si="75"/>
        <v>HB+ bhai(b-1) +5</v>
      </c>
      <c r="B534" s="37" t="s">
        <v>937</v>
      </c>
      <c r="C534" s="54">
        <v>2</v>
      </c>
      <c r="D534" s="146">
        <v>0</v>
      </c>
      <c r="E534" s="146">
        <v>1000</v>
      </c>
      <c r="F534" s="54">
        <v>0.1</v>
      </c>
      <c r="G534" s="54">
        <v>0</v>
      </c>
      <c r="H534" s="54" t="s">
        <v>83</v>
      </c>
      <c r="I534" s="54">
        <v>1</v>
      </c>
      <c r="J534" s="54" t="s">
        <v>138</v>
      </c>
      <c r="K534" s="54"/>
      <c r="L534" s="37" t="s">
        <v>144</v>
      </c>
      <c r="M534" s="42" t="s">
        <v>84</v>
      </c>
      <c r="N534" s="42" t="str">
        <f t="shared" si="74"/>
        <v>DRCT.MinRsrvPct</v>
      </c>
      <c r="O534" s="68" t="s">
        <v>174</v>
      </c>
      <c r="P534" s="241" t="s">
        <v>69</v>
      </c>
      <c r="Q534" s="37" t="s">
        <v>722</v>
      </c>
      <c r="R534" s="37"/>
    </row>
    <row r="535" spans="1:18" ht="24.6" customHeight="1" x14ac:dyDescent="0.2">
      <c r="A535" s="28" t="str">
        <f t="shared" si="75"/>
        <v>HB+ bhai(b-1) +6</v>
      </c>
      <c r="B535" s="36" t="s">
        <v>746</v>
      </c>
      <c r="C535" s="54">
        <v>2</v>
      </c>
      <c r="D535" s="146">
        <v>0</v>
      </c>
      <c r="E535" s="146">
        <v>2147483647</v>
      </c>
      <c r="F535" s="54">
        <v>1</v>
      </c>
      <c r="G535" s="54">
        <v>0</v>
      </c>
      <c r="H535" s="54" t="s">
        <v>106</v>
      </c>
      <c r="I535" s="149" t="s">
        <v>223</v>
      </c>
      <c r="J535" s="54" t="s">
        <v>1102</v>
      </c>
      <c r="K535" s="54"/>
      <c r="L535" s="37" t="s">
        <v>155</v>
      </c>
      <c r="M535" s="42" t="s">
        <v>121</v>
      </c>
      <c r="N535" s="42" t="str">
        <f t="shared" si="74"/>
        <v>DBAT.MaxChaV</v>
      </c>
      <c r="O535" s="68" t="s">
        <v>174</v>
      </c>
      <c r="P535" s="241" t="s">
        <v>69</v>
      </c>
      <c r="Q535" s="37"/>
      <c r="R535" s="37"/>
    </row>
    <row r="536" spans="1:18" ht="24.6" customHeight="1" x14ac:dyDescent="0.2">
      <c r="A536" s="28" t="str">
        <f t="shared" si="75"/>
        <v>HB+ bhai(b-1) +7</v>
      </c>
      <c r="B536" s="36" t="s">
        <v>747</v>
      </c>
      <c r="C536" s="54">
        <v>2</v>
      </c>
      <c r="D536" s="146">
        <v>0</v>
      </c>
      <c r="E536" s="146">
        <v>2147483647</v>
      </c>
      <c r="F536" s="54">
        <v>1</v>
      </c>
      <c r="G536" s="54">
        <v>0</v>
      </c>
      <c r="H536" s="54" t="s">
        <v>106</v>
      </c>
      <c r="I536" s="149" t="s">
        <v>223</v>
      </c>
      <c r="J536" s="54" t="s">
        <v>1102</v>
      </c>
      <c r="K536" s="54"/>
      <c r="L536" s="37" t="s">
        <v>119</v>
      </c>
      <c r="M536" s="42" t="s">
        <v>36</v>
      </c>
      <c r="N536" s="42" t="str">
        <f t="shared" si="74"/>
        <v>DBAT.Vol</v>
      </c>
      <c r="O536" s="68"/>
      <c r="P536" s="241" t="s">
        <v>69</v>
      </c>
      <c r="Q536" s="37"/>
      <c r="R536" s="37"/>
    </row>
    <row r="537" spans="1:18" ht="24.6" customHeight="1" x14ac:dyDescent="0.2">
      <c r="A537" s="28" t="str">
        <f t="shared" si="75"/>
        <v>HB+ bhai(b-1) +8</v>
      </c>
      <c r="B537" s="36" t="s">
        <v>748</v>
      </c>
      <c r="C537" s="54">
        <v>2</v>
      </c>
      <c r="D537" s="146">
        <v>0</v>
      </c>
      <c r="E537" s="146">
        <v>2147483647</v>
      </c>
      <c r="F537" s="54">
        <v>1</v>
      </c>
      <c r="G537" s="54">
        <v>0</v>
      </c>
      <c r="H537" s="54" t="s">
        <v>106</v>
      </c>
      <c r="I537" s="149" t="s">
        <v>223</v>
      </c>
      <c r="J537" s="54" t="s">
        <v>1102</v>
      </c>
      <c r="K537" s="54"/>
      <c r="L537" s="37" t="s">
        <v>119</v>
      </c>
      <c r="M537" s="42" t="s">
        <v>36</v>
      </c>
      <c r="N537" s="42" t="str">
        <f t="shared" si="74"/>
        <v>DBAT.Vol</v>
      </c>
      <c r="O537" s="68"/>
      <c r="P537" s="241" t="s">
        <v>69</v>
      </c>
      <c r="Q537" s="37"/>
      <c r="R537" s="37"/>
    </row>
    <row r="538" spans="1:18" ht="24.6" customHeight="1" x14ac:dyDescent="0.2">
      <c r="A538" s="28" t="str">
        <f t="shared" si="75"/>
        <v>HB+ bhai(b-1) +9</v>
      </c>
      <c r="B538" s="36" t="s">
        <v>749</v>
      </c>
      <c r="C538" s="54">
        <v>2</v>
      </c>
      <c r="D538" s="146">
        <v>0</v>
      </c>
      <c r="E538" s="146">
        <v>2147483647</v>
      </c>
      <c r="F538" s="54">
        <v>1</v>
      </c>
      <c r="G538" s="54">
        <v>0</v>
      </c>
      <c r="H538" s="54" t="s">
        <v>106</v>
      </c>
      <c r="I538" s="149" t="s">
        <v>223</v>
      </c>
      <c r="J538" s="54" t="s">
        <v>1102</v>
      </c>
      <c r="K538" s="54"/>
      <c r="L538" s="37" t="s">
        <v>48</v>
      </c>
      <c r="M538" s="42" t="s">
        <v>36</v>
      </c>
      <c r="N538" s="42" t="str">
        <f t="shared" si="74"/>
        <v>DBAT.InBatV</v>
      </c>
      <c r="O538" s="68"/>
      <c r="P538" s="241" t="s">
        <v>69</v>
      </c>
      <c r="Q538" s="37"/>
      <c r="R538" s="37"/>
    </row>
    <row r="539" spans="1:18" ht="24.6" customHeight="1" x14ac:dyDescent="0.2">
      <c r="A539" s="28" t="str">
        <f t="shared" si="75"/>
        <v>HB+ bhai(b-1) +10</v>
      </c>
      <c r="B539" s="36" t="s">
        <v>750</v>
      </c>
      <c r="C539" s="54">
        <v>2</v>
      </c>
      <c r="D539" s="146">
        <v>0</v>
      </c>
      <c r="E539" s="146">
        <v>2147483647</v>
      </c>
      <c r="F539" s="54">
        <v>1</v>
      </c>
      <c r="G539" s="54">
        <v>0</v>
      </c>
      <c r="H539" s="54" t="s">
        <v>106</v>
      </c>
      <c r="I539" s="149" t="s">
        <v>223</v>
      </c>
      <c r="J539" s="54" t="s">
        <v>1102</v>
      </c>
      <c r="K539" s="54"/>
      <c r="L539" s="37" t="s">
        <v>48</v>
      </c>
      <c r="M539" s="42" t="s">
        <v>36</v>
      </c>
      <c r="N539" s="42" t="str">
        <f t="shared" si="74"/>
        <v>DBAT.InBatV</v>
      </c>
      <c r="O539" s="68"/>
      <c r="P539" s="241" t="s">
        <v>69</v>
      </c>
      <c r="Q539" s="37"/>
      <c r="R539" s="37"/>
    </row>
    <row r="540" spans="1:18" ht="24.6" customHeight="1" x14ac:dyDescent="0.2">
      <c r="A540" s="28" t="str">
        <f t="shared" si="75"/>
        <v>HB+ bhai(b-1) +11</v>
      </c>
      <c r="B540" s="210" t="s">
        <v>820</v>
      </c>
      <c r="C540" s="55">
        <v>1</v>
      </c>
      <c r="D540" s="54">
        <v>1</v>
      </c>
      <c r="E540" s="55">
        <v>5</v>
      </c>
      <c r="F540" s="55">
        <v>1</v>
      </c>
      <c r="G540" s="55">
        <v>0</v>
      </c>
      <c r="H540" s="55" t="s">
        <v>536</v>
      </c>
      <c r="I540" s="55">
        <v>1</v>
      </c>
      <c r="J540" s="157"/>
      <c r="K540" s="147"/>
      <c r="L540" s="148"/>
      <c r="M540" s="148"/>
      <c r="N540" s="42" t="str">
        <f t="shared" si="69"/>
        <v>.</v>
      </c>
      <c r="O540" s="56"/>
      <c r="P540" s="241" t="s">
        <v>69</v>
      </c>
      <c r="Q540" s="68"/>
      <c r="R540" s="37"/>
    </row>
    <row r="541" spans="1:18" ht="24.6" customHeight="1" x14ac:dyDescent="0.2">
      <c r="A541" s="28" t="str">
        <f t="shared" si="75"/>
        <v>HB+ bhai(b-1) +12</v>
      </c>
      <c r="B541" s="210" t="s">
        <v>821</v>
      </c>
      <c r="C541" s="55">
        <v>1</v>
      </c>
      <c r="D541" s="54">
        <v>0</v>
      </c>
      <c r="E541" s="55">
        <v>100</v>
      </c>
      <c r="F541" s="55">
        <v>1E-3</v>
      </c>
      <c r="G541" s="55">
        <v>0</v>
      </c>
      <c r="H541" s="55" t="s">
        <v>571</v>
      </c>
      <c r="I541" s="55">
        <v>1E-3</v>
      </c>
      <c r="J541" s="157"/>
      <c r="K541" s="147"/>
      <c r="L541" s="148"/>
      <c r="M541" s="148"/>
      <c r="N541" s="42" t="str">
        <f t="shared" si="69"/>
        <v>.</v>
      </c>
      <c r="O541" s="56"/>
      <c r="P541" s="241" t="s">
        <v>69</v>
      </c>
      <c r="Q541" s="68"/>
      <c r="R541" s="37"/>
    </row>
    <row r="542" spans="1:18" ht="27.95" customHeight="1" x14ac:dyDescent="0.2">
      <c r="A542" s="28" t="str">
        <f t="shared" si="75"/>
        <v>HB+ bhai(b-1) +13</v>
      </c>
      <c r="B542" s="210" t="s">
        <v>822</v>
      </c>
      <c r="C542" s="55">
        <v>1</v>
      </c>
      <c r="D542" s="54">
        <v>0</v>
      </c>
      <c r="E542" s="55">
        <v>100</v>
      </c>
      <c r="F542" s="55">
        <v>1E-3</v>
      </c>
      <c r="G542" s="55">
        <v>0</v>
      </c>
      <c r="H542" s="55" t="s">
        <v>571</v>
      </c>
      <c r="I542" s="55">
        <v>1E-3</v>
      </c>
      <c r="J542" s="157"/>
      <c r="K542" s="147"/>
      <c r="L542" s="148"/>
      <c r="M542" s="148"/>
      <c r="N542" s="42" t="str">
        <f t="shared" si="69"/>
        <v>.</v>
      </c>
      <c r="O542" s="56"/>
      <c r="P542" s="241" t="s">
        <v>69</v>
      </c>
      <c r="Q542" s="68"/>
      <c r="R542" s="37"/>
    </row>
    <row r="543" spans="1:18" ht="27.95" customHeight="1" x14ac:dyDescent="0.2">
      <c r="A543" s="28" t="str">
        <f t="shared" si="75"/>
        <v>HB+ bhai(b-1) +14</v>
      </c>
      <c r="B543" s="210" t="s">
        <v>823</v>
      </c>
      <c r="C543" s="55">
        <v>1</v>
      </c>
      <c r="D543" s="54">
        <v>0</v>
      </c>
      <c r="E543" s="55">
        <v>2147483647</v>
      </c>
      <c r="F543" s="55">
        <v>1E-3</v>
      </c>
      <c r="G543" s="55">
        <v>0</v>
      </c>
      <c r="H543" s="55" t="s">
        <v>106</v>
      </c>
      <c r="I543" s="55">
        <v>1E-3</v>
      </c>
      <c r="J543" s="157"/>
      <c r="K543" s="147"/>
      <c r="L543" s="148"/>
      <c r="M543" s="148"/>
      <c r="N543" s="42" t="str">
        <f t="shared" si="69"/>
        <v>.</v>
      </c>
      <c r="O543" s="56"/>
      <c r="P543" s="241" t="s">
        <v>69</v>
      </c>
      <c r="Q543" s="68"/>
      <c r="R543" s="37"/>
    </row>
    <row r="544" spans="1:18" ht="27.95" customHeight="1" x14ac:dyDescent="0.2">
      <c r="A544" s="28" t="str">
        <f t="shared" si="75"/>
        <v>HB+ bhai(b-1) +15</v>
      </c>
      <c r="B544" s="210" t="s">
        <v>824</v>
      </c>
      <c r="C544" s="55">
        <v>1</v>
      </c>
      <c r="D544" s="54">
        <v>-2147483648</v>
      </c>
      <c r="E544" s="55">
        <v>2147483647</v>
      </c>
      <c r="F544" s="55">
        <v>0.1</v>
      </c>
      <c r="G544" s="55">
        <v>0</v>
      </c>
      <c r="H544" s="55" t="s">
        <v>150</v>
      </c>
      <c r="I544" s="55">
        <v>0.1</v>
      </c>
      <c r="J544" s="157"/>
      <c r="K544" s="147"/>
      <c r="L544" s="148"/>
      <c r="M544" s="148"/>
      <c r="N544" s="42" t="str">
        <f t="shared" si="69"/>
        <v>.</v>
      </c>
      <c r="O544" s="56"/>
      <c r="P544" s="241" t="s">
        <v>69</v>
      </c>
      <c r="Q544" s="68"/>
      <c r="R544" s="37"/>
    </row>
    <row r="545" spans="1:18" ht="27.95" customHeight="1" x14ac:dyDescent="0.2">
      <c r="A545" s="28" t="str">
        <f t="shared" si="75"/>
        <v>HB+ bhai(b-1) +16</v>
      </c>
      <c r="B545" s="210" t="s">
        <v>825</v>
      </c>
      <c r="C545" s="55">
        <v>1</v>
      </c>
      <c r="D545" s="54">
        <v>-2147483648</v>
      </c>
      <c r="E545" s="55">
        <v>2147483647</v>
      </c>
      <c r="F545" s="55">
        <v>0.1</v>
      </c>
      <c r="G545" s="55">
        <v>0</v>
      </c>
      <c r="H545" s="55" t="s">
        <v>572</v>
      </c>
      <c r="I545" s="55">
        <v>0.1</v>
      </c>
      <c r="J545" s="157"/>
      <c r="K545" s="147"/>
      <c r="L545" s="148"/>
      <c r="M545" s="148"/>
      <c r="N545" s="42" t="str">
        <f t="shared" si="69"/>
        <v>.</v>
      </c>
      <c r="O545" s="56"/>
      <c r="P545" s="241" t="s">
        <v>69</v>
      </c>
      <c r="Q545" s="68"/>
      <c r="R545" s="37"/>
    </row>
    <row r="546" spans="1:18" ht="27.95" customHeight="1" x14ac:dyDescent="0.2">
      <c r="A546" s="28" t="str">
        <f t="shared" si="75"/>
        <v>HB+ bhai(b-1) +17</v>
      </c>
      <c r="B546" s="210" t="s">
        <v>826</v>
      </c>
      <c r="C546" s="55">
        <v>1</v>
      </c>
      <c r="D546" s="54">
        <v>0</v>
      </c>
      <c r="E546" s="55">
        <v>2147483647</v>
      </c>
      <c r="F546" s="55">
        <v>1E-3</v>
      </c>
      <c r="G546" s="55">
        <v>0</v>
      </c>
      <c r="H546" s="55" t="s">
        <v>106</v>
      </c>
      <c r="I546" s="55">
        <v>1E-3</v>
      </c>
      <c r="J546" s="157"/>
      <c r="K546" s="147"/>
      <c r="L546" s="148"/>
      <c r="M546" s="148"/>
      <c r="N546" s="42" t="str">
        <f t="shared" si="69"/>
        <v>.</v>
      </c>
      <c r="O546" s="56"/>
      <c r="P546" s="241" t="s">
        <v>69</v>
      </c>
      <c r="Q546" s="68"/>
      <c r="R546" s="37"/>
    </row>
    <row r="547" spans="1:18" ht="27.95" customHeight="1" x14ac:dyDescent="0.2">
      <c r="A547" s="28" t="str">
        <f>"HB+ bhai(b-1) +" &amp; (ROW(A19) )</f>
        <v>HB+ bhai(b-1) +19</v>
      </c>
      <c r="B547" s="210" t="s">
        <v>827</v>
      </c>
      <c r="C547" s="55">
        <v>1</v>
      </c>
      <c r="D547" s="54">
        <v>0</v>
      </c>
      <c r="E547" s="55">
        <v>2147483647</v>
      </c>
      <c r="F547" s="55">
        <v>1E-3</v>
      </c>
      <c r="G547" s="55">
        <v>0</v>
      </c>
      <c r="H547" s="55" t="s">
        <v>106</v>
      </c>
      <c r="I547" s="55">
        <v>1E-3</v>
      </c>
      <c r="J547" s="157"/>
      <c r="K547" s="147"/>
      <c r="L547" s="148"/>
      <c r="M547" s="148"/>
      <c r="N547" s="42" t="str">
        <f t="shared" si="69"/>
        <v>.</v>
      </c>
      <c r="O547" s="56"/>
      <c r="P547" s="241" t="s">
        <v>69</v>
      </c>
      <c r="Q547" s="68"/>
      <c r="R547" s="37"/>
    </row>
    <row r="548" spans="1:18" ht="27.95" customHeight="1" x14ac:dyDescent="0.2">
      <c r="A548" s="28" t="str">
        <f>"HB+ bhai(b-1) +" &amp; (ROW(A18) )</f>
        <v>HB+ bhai(b-1) +18</v>
      </c>
      <c r="B548" s="210" t="s">
        <v>828</v>
      </c>
      <c r="C548" s="55">
        <v>1</v>
      </c>
      <c r="D548" s="54">
        <v>-200</v>
      </c>
      <c r="E548" s="55">
        <v>200</v>
      </c>
      <c r="F548" s="55">
        <v>0.1</v>
      </c>
      <c r="G548" s="55">
        <v>0</v>
      </c>
      <c r="H548" s="55" t="s">
        <v>573</v>
      </c>
      <c r="I548" s="55">
        <v>0.1</v>
      </c>
      <c r="J548" s="157"/>
      <c r="K548" s="147"/>
      <c r="L548" s="148"/>
      <c r="M548" s="148"/>
      <c r="N548" s="42" t="str">
        <f t="shared" si="69"/>
        <v>.</v>
      </c>
      <c r="O548" s="56"/>
      <c r="P548" s="241" t="s">
        <v>69</v>
      </c>
      <c r="Q548" s="68"/>
      <c r="R548" s="37"/>
    </row>
    <row r="549" spans="1:18" ht="27.95" customHeight="1" x14ac:dyDescent="0.2">
      <c r="A549" s="28" t="str">
        <f>"HB+ bhai(b-1) +" &amp; (ROW(A20) )</f>
        <v>HB+ bhai(b-1) +20</v>
      </c>
      <c r="B549" s="210" t="s">
        <v>829</v>
      </c>
      <c r="C549" s="55">
        <v>1</v>
      </c>
      <c r="D549" s="54">
        <v>-200</v>
      </c>
      <c r="E549" s="55">
        <v>200</v>
      </c>
      <c r="F549" s="55">
        <v>0.1</v>
      </c>
      <c r="G549" s="55">
        <v>0</v>
      </c>
      <c r="H549" s="55" t="s">
        <v>573</v>
      </c>
      <c r="I549" s="55">
        <v>0.1</v>
      </c>
      <c r="J549" s="157"/>
      <c r="K549" s="147"/>
      <c r="L549" s="148"/>
      <c r="M549" s="148"/>
      <c r="N549" s="42" t="str">
        <f t="shared" si="69"/>
        <v>.</v>
      </c>
      <c r="O549" s="56"/>
      <c r="P549" s="241" t="s">
        <v>69</v>
      </c>
      <c r="Q549" s="68"/>
      <c r="R549" s="37"/>
    </row>
    <row r="550" spans="1:18" ht="27.95" customHeight="1" x14ac:dyDescent="0.2">
      <c r="A550" s="28" t="str">
        <f>"HB+ bhai(b-1) +" &amp; (ROW(A23) )</f>
        <v>HB+ bhai(b-1) +23</v>
      </c>
      <c r="B550" s="210" t="s">
        <v>830</v>
      </c>
      <c r="C550" s="55">
        <v>1</v>
      </c>
      <c r="D550" s="54">
        <v>0</v>
      </c>
      <c r="E550" s="55">
        <v>2147483647</v>
      </c>
      <c r="F550" s="55">
        <v>0.1</v>
      </c>
      <c r="G550" s="55">
        <v>0</v>
      </c>
      <c r="H550" s="55" t="s">
        <v>150</v>
      </c>
      <c r="I550" s="55">
        <v>0.1</v>
      </c>
      <c r="J550" s="157"/>
      <c r="K550" s="147"/>
      <c r="L550" s="148"/>
      <c r="M550" s="148"/>
      <c r="N550" s="42" t="str">
        <f t="shared" si="69"/>
        <v>.</v>
      </c>
      <c r="O550" s="56"/>
      <c r="P550" s="241" t="s">
        <v>69</v>
      </c>
      <c r="Q550" s="68"/>
      <c r="R550" s="37"/>
    </row>
    <row r="551" spans="1:18" ht="27.95" customHeight="1" x14ac:dyDescent="0.2">
      <c r="A551" s="28" t="str">
        <f>"HB+ bhai(b-1) +" &amp; (ROW(A24) )</f>
        <v>HB+ bhai(b-1) +24</v>
      </c>
      <c r="B551" s="210" t="s">
        <v>831</v>
      </c>
      <c r="C551" s="55">
        <v>1</v>
      </c>
      <c r="D551" s="54">
        <v>0</v>
      </c>
      <c r="E551" s="55">
        <v>2147483647</v>
      </c>
      <c r="F551" s="55">
        <v>0.1</v>
      </c>
      <c r="G551" s="55">
        <v>0</v>
      </c>
      <c r="H551" s="55" t="s">
        <v>150</v>
      </c>
      <c r="I551" s="55">
        <v>0.1</v>
      </c>
      <c r="J551" s="157"/>
      <c r="K551" s="147"/>
      <c r="L551" s="148"/>
      <c r="M551" s="148"/>
      <c r="N551" s="42" t="str">
        <f t="shared" si="69"/>
        <v>.</v>
      </c>
      <c r="O551" s="56"/>
      <c r="P551" s="241" t="s">
        <v>69</v>
      </c>
      <c r="Q551" s="68"/>
      <c r="R551" s="37"/>
    </row>
    <row r="552" spans="1:18" ht="27.95" customHeight="1" x14ac:dyDescent="0.2">
      <c r="A552" s="28" t="str">
        <f>"HB+ bhai(b-1) +" &amp; (ROW(A22) )</f>
        <v>HB+ bhai(b-1) +22</v>
      </c>
      <c r="B552" s="210" t="s">
        <v>832</v>
      </c>
      <c r="C552" s="55">
        <v>1</v>
      </c>
      <c r="D552" s="54">
        <v>0</v>
      </c>
      <c r="E552" s="55">
        <v>2147483647</v>
      </c>
      <c r="F552" s="55">
        <v>1E-3</v>
      </c>
      <c r="G552" s="55">
        <v>0</v>
      </c>
      <c r="H552" s="55" t="s">
        <v>106</v>
      </c>
      <c r="I552" s="55">
        <v>1E-3</v>
      </c>
      <c r="J552" s="157"/>
      <c r="K552" s="147"/>
      <c r="L552" s="148"/>
      <c r="M552" s="148"/>
      <c r="N552" s="42" t="str">
        <f t="shared" si="69"/>
        <v>.</v>
      </c>
      <c r="O552" s="56"/>
      <c r="P552" s="241" t="s">
        <v>69</v>
      </c>
      <c r="Q552" s="68"/>
      <c r="R552" s="37"/>
    </row>
    <row r="553" spans="1:18" ht="27.95" customHeight="1" x14ac:dyDescent="0.2">
      <c r="A553" s="28" t="str">
        <f>"HB+ bhai(b-1) +" &amp; (ROW(A25) )</f>
        <v>HB+ bhai(b-1) +25</v>
      </c>
      <c r="B553" s="210" t="s">
        <v>833</v>
      </c>
      <c r="C553" s="55">
        <v>1</v>
      </c>
      <c r="D553" s="54">
        <v>0</v>
      </c>
      <c r="E553" s="55">
        <v>2147483647</v>
      </c>
      <c r="F553" s="55">
        <v>1E-3</v>
      </c>
      <c r="G553" s="55">
        <v>0</v>
      </c>
      <c r="H553" s="55" t="s">
        <v>106</v>
      </c>
      <c r="I553" s="55">
        <v>1E-3</v>
      </c>
      <c r="J553" s="157"/>
      <c r="K553" s="147"/>
      <c r="L553" s="148"/>
      <c r="M553" s="148"/>
      <c r="N553" s="42" t="str">
        <f t="shared" si="69"/>
        <v>.</v>
      </c>
      <c r="O553" s="56"/>
      <c r="P553" s="241" t="s">
        <v>69</v>
      </c>
      <c r="Q553" s="68"/>
      <c r="R553" s="37"/>
    </row>
    <row r="554" spans="1:18" ht="27.95" customHeight="1" x14ac:dyDescent="0.2">
      <c r="A554" s="28" t="str">
        <f>"HB+ bhai(b-1) +" &amp; (ROW(A26) )</f>
        <v>HB+ bhai(b-1) +26</v>
      </c>
      <c r="B554" s="210" t="s">
        <v>834</v>
      </c>
      <c r="C554" s="55">
        <v>1</v>
      </c>
      <c r="D554" s="54">
        <v>0</v>
      </c>
      <c r="E554" s="55">
        <v>2147483647</v>
      </c>
      <c r="F554" s="55">
        <v>1</v>
      </c>
      <c r="G554" s="55">
        <v>0</v>
      </c>
      <c r="H554" s="55" t="s">
        <v>536</v>
      </c>
      <c r="I554" s="55">
        <v>1</v>
      </c>
      <c r="J554" s="157"/>
      <c r="K554" s="147"/>
      <c r="L554" s="148"/>
      <c r="M554" s="148"/>
      <c r="N554" s="42" t="str">
        <f t="shared" si="69"/>
        <v>.</v>
      </c>
      <c r="O554" s="56"/>
      <c r="P554" s="241" t="s">
        <v>69</v>
      </c>
      <c r="Q554" s="68"/>
      <c r="R554" s="37"/>
    </row>
    <row r="555" spans="1:18" ht="27.95" customHeight="1" x14ac:dyDescent="0.2">
      <c r="A555" s="28" t="str">
        <f>"HB+ bhai(b-1) +" &amp; (ROW(A27) )</f>
        <v>HB+ bhai(b-1) +27</v>
      </c>
      <c r="B555" s="210" t="s">
        <v>835</v>
      </c>
      <c r="C555" s="55">
        <v>1</v>
      </c>
      <c r="D555" s="54">
        <v>-200</v>
      </c>
      <c r="E555" s="55">
        <v>200</v>
      </c>
      <c r="F555" s="55">
        <v>0.1</v>
      </c>
      <c r="G555" s="55">
        <v>0</v>
      </c>
      <c r="H555" s="55" t="s">
        <v>573</v>
      </c>
      <c r="I555" s="55">
        <v>0.1</v>
      </c>
      <c r="J555" s="157"/>
      <c r="K555" s="147"/>
      <c r="L555" s="148"/>
      <c r="M555" s="148"/>
      <c r="N555" s="42" t="str">
        <f t="shared" si="69"/>
        <v>.</v>
      </c>
      <c r="O555" s="56"/>
      <c r="P555" s="241" t="s">
        <v>69</v>
      </c>
      <c r="Q555" s="68"/>
      <c r="R555" s="37"/>
    </row>
    <row r="556" spans="1:18" ht="15" customHeight="1" x14ac:dyDescent="0.2">
      <c r="A556" s="299" t="s">
        <v>1489</v>
      </c>
      <c r="B556" s="300"/>
      <c r="C556" s="300"/>
      <c r="D556" s="300"/>
      <c r="E556" s="300"/>
      <c r="F556" s="300"/>
      <c r="G556" s="300"/>
      <c r="H556" s="300"/>
      <c r="I556" s="300"/>
      <c r="J556" s="300"/>
      <c r="K556" s="300"/>
      <c r="L556" s="300"/>
      <c r="M556" s="300"/>
      <c r="N556" s="300"/>
      <c r="O556" s="300"/>
      <c r="P556" s="301"/>
      <c r="Q556" s="78"/>
      <c r="R556" s="78"/>
    </row>
  </sheetData>
  <customSheetViews>
    <customSheetView guid="{77D9829E-3949-463A-8E61-822B078D6413}">
      <pane ySplit="3" topLeftCell="A19" activePane="bottomLeft" state="frozen"/>
      <selection pane="bottomLeft" activeCell="B45" sqref="B45"/>
      <pageMargins left="0.7" right="0.7" top="0.75" bottom="0.75" header="0.3" footer="0.3"/>
      <pageSetup orientation="portrait" verticalDpi="0" r:id="rId1"/>
    </customSheetView>
    <customSheetView guid="{07939AA8-9339-4CE5-BDA9-4DEA83CE1768}">
      <pane ySplit="3" topLeftCell="A19" activePane="bottomLeft" state="frozen"/>
      <selection pane="bottomLeft" activeCell="B45" sqref="B45"/>
      <pageMargins left="0.7" right="0.7" top="0.75" bottom="0.75" header="0.3" footer="0.3"/>
      <pageSetup orientation="portrait" verticalDpi="0" r:id="rId2"/>
    </customSheetView>
  </customSheetViews>
  <mergeCells count="17">
    <mergeCell ref="A404:P404"/>
    <mergeCell ref="A428:P428"/>
    <mergeCell ref="A496:P496"/>
    <mergeCell ref="A556:P556"/>
    <mergeCell ref="A282:P282"/>
    <mergeCell ref="A1:P1"/>
    <mergeCell ref="J2:N2"/>
    <mergeCell ref="P2:P3"/>
    <mergeCell ref="A4:P4"/>
    <mergeCell ref="A258:P258"/>
    <mergeCell ref="I2:I3"/>
    <mergeCell ref="A2:A3"/>
    <mergeCell ref="B2:B3"/>
    <mergeCell ref="C2:C3"/>
    <mergeCell ref="D2:E2"/>
    <mergeCell ref="F2:G2"/>
    <mergeCell ref="H2:H3"/>
  </mergeCells>
  <pageMargins left="0.7" right="0.7" top="0.75" bottom="0.75" header="0.3" footer="0.3"/>
  <pageSetup scale="10" fitToWidth="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7"/>
  <sheetViews>
    <sheetView zoomScaleNormal="100" workbookViewId="0">
      <pane ySplit="3" topLeftCell="A4" activePane="bottomLeft" state="frozen"/>
      <selection activeCell="J33" sqref="J33"/>
      <selection pane="bottomLeft" activeCell="J33" sqref="J33"/>
    </sheetView>
  </sheetViews>
  <sheetFormatPr defaultRowHeight="15" x14ac:dyDescent="0.25"/>
  <cols>
    <col min="1" max="1" width="18.85546875" style="118" customWidth="1"/>
    <col min="2" max="2" width="50" style="38" customWidth="1"/>
    <col min="3" max="3" width="3.5703125" style="1" customWidth="1"/>
    <col min="4" max="4" width="5" style="1" customWidth="1"/>
    <col min="5" max="5" width="4" style="1" customWidth="1"/>
    <col min="6" max="6" width="12.28515625" style="119" customWidth="1"/>
    <col min="7" max="7" width="12" style="119" customWidth="1"/>
    <col min="8" max="8" width="11.5703125" style="59" customWidth="1"/>
    <col min="9" max="9" width="9.140625" style="59" customWidth="1"/>
    <col min="11" max="11" width="8.7109375" style="59"/>
    <col min="12" max="12" width="4.7109375" style="59" customWidth="1"/>
    <col min="13" max="13" width="4.85546875" style="59" customWidth="1"/>
    <col min="14" max="14" width="6.5703125" style="11" customWidth="1"/>
    <col min="15" max="15" width="4.42578125" style="11" customWidth="1"/>
    <col min="16" max="16" width="14.5703125" style="11" customWidth="1"/>
    <col min="17" max="17" width="8.7109375" style="11"/>
    <col min="18" max="18" width="18.28515625" style="61" customWidth="1"/>
    <col min="19" max="20" width="10.42578125" style="94" customWidth="1"/>
    <col min="21" max="21" width="12.5703125" style="10" customWidth="1"/>
    <col min="22" max="22" width="19.28515625" style="130" hidden="1" customWidth="1"/>
    <col min="23" max="23" width="44.140625" style="94" hidden="1" customWidth="1"/>
  </cols>
  <sheetData>
    <row r="1" spans="1:23" ht="15.75" x14ac:dyDescent="0.25">
      <c r="A1" s="317" t="s">
        <v>166</v>
      </c>
      <c r="B1" s="317"/>
      <c r="C1" s="317"/>
      <c r="D1" s="317"/>
      <c r="E1" s="317"/>
      <c r="F1" s="317"/>
      <c r="G1" s="317"/>
      <c r="H1" s="317"/>
      <c r="I1" s="317"/>
      <c r="J1" s="317"/>
      <c r="K1" s="317"/>
      <c r="L1" s="317"/>
      <c r="M1" s="317"/>
      <c r="N1" s="317"/>
      <c r="O1" s="317"/>
      <c r="P1" s="317"/>
      <c r="Q1" s="317"/>
      <c r="R1" s="317"/>
      <c r="S1" s="317"/>
      <c r="T1" s="317"/>
      <c r="U1" s="317"/>
    </row>
    <row r="2" spans="1:23" ht="43.5" customHeight="1" x14ac:dyDescent="0.25">
      <c r="A2" s="323" t="s">
        <v>1495</v>
      </c>
      <c r="B2" s="334" t="s">
        <v>783</v>
      </c>
      <c r="C2" s="336" t="s">
        <v>53</v>
      </c>
      <c r="D2" s="337"/>
      <c r="E2" s="338"/>
      <c r="F2" s="339" t="s">
        <v>76</v>
      </c>
      <c r="G2" s="340"/>
      <c r="H2" s="341" t="s">
        <v>77</v>
      </c>
      <c r="I2" s="342"/>
      <c r="J2" s="334" t="s">
        <v>78</v>
      </c>
      <c r="K2" s="312" t="s">
        <v>122</v>
      </c>
      <c r="L2" s="320" t="s">
        <v>1603</v>
      </c>
      <c r="M2" s="322"/>
      <c r="N2" s="320" t="s">
        <v>4</v>
      </c>
      <c r="O2" s="321"/>
      <c r="P2" s="321"/>
      <c r="Q2" s="321"/>
      <c r="R2" s="321"/>
      <c r="S2" s="321"/>
      <c r="T2" s="322"/>
      <c r="U2" s="323" t="s">
        <v>1475</v>
      </c>
      <c r="V2" s="131"/>
      <c r="W2" s="91"/>
    </row>
    <row r="3" spans="1:23" ht="51" customHeight="1" x14ac:dyDescent="0.25">
      <c r="A3" s="333"/>
      <c r="B3" s="335"/>
      <c r="C3" s="192" t="s">
        <v>123</v>
      </c>
      <c r="D3" s="192" t="s">
        <v>124</v>
      </c>
      <c r="E3" s="192" t="s">
        <v>125</v>
      </c>
      <c r="F3" s="193" t="s">
        <v>79</v>
      </c>
      <c r="G3" s="193" t="s">
        <v>80</v>
      </c>
      <c r="H3" s="191" t="s">
        <v>126</v>
      </c>
      <c r="I3" s="191" t="s">
        <v>221</v>
      </c>
      <c r="J3" s="335"/>
      <c r="K3" s="343"/>
      <c r="L3" s="250" t="s">
        <v>127</v>
      </c>
      <c r="M3" s="250" t="s">
        <v>128</v>
      </c>
      <c r="N3" s="251" t="s">
        <v>5</v>
      </c>
      <c r="O3" s="251" t="s">
        <v>6</v>
      </c>
      <c r="P3" s="251" t="s">
        <v>129</v>
      </c>
      <c r="Q3" s="251" t="s">
        <v>8</v>
      </c>
      <c r="R3" s="250" t="s">
        <v>930</v>
      </c>
      <c r="S3" s="252" t="s">
        <v>162</v>
      </c>
      <c r="T3" s="253" t="s">
        <v>328</v>
      </c>
      <c r="U3" s="324"/>
      <c r="V3" s="131"/>
      <c r="W3" s="91"/>
    </row>
    <row r="4" spans="1:23" x14ac:dyDescent="0.25">
      <c r="A4" s="314" t="s">
        <v>1490</v>
      </c>
      <c r="B4" s="315"/>
      <c r="C4" s="315"/>
      <c r="D4" s="315"/>
      <c r="E4" s="315"/>
      <c r="F4" s="315"/>
      <c r="G4" s="315"/>
      <c r="H4" s="315"/>
      <c r="I4" s="315"/>
      <c r="J4" s="315"/>
      <c r="K4" s="315"/>
      <c r="L4" s="315"/>
      <c r="M4" s="315"/>
      <c r="N4" s="315"/>
      <c r="O4" s="315"/>
      <c r="P4" s="315"/>
      <c r="Q4" s="315"/>
      <c r="R4" s="315"/>
      <c r="S4" s="315"/>
      <c r="T4" s="315"/>
      <c r="U4" s="316"/>
      <c r="V4" s="58"/>
      <c r="W4" s="214"/>
    </row>
    <row r="5" spans="1:23" x14ac:dyDescent="0.25">
      <c r="A5" s="9" t="str">
        <f>"AO"&amp;(ROW(A1) -1)</f>
        <v>AO0</v>
      </c>
      <c r="B5" s="12" t="s">
        <v>933</v>
      </c>
      <c r="C5" s="100" t="s">
        <v>64</v>
      </c>
      <c r="D5" s="100" t="s">
        <v>64</v>
      </c>
      <c r="E5" s="100" t="s">
        <v>64</v>
      </c>
      <c r="F5" s="101">
        <v>0</v>
      </c>
      <c r="G5" s="101">
        <v>2147483647</v>
      </c>
      <c r="H5" s="120">
        <v>1</v>
      </c>
      <c r="I5" s="120">
        <v>0</v>
      </c>
      <c r="J5" s="100" t="s">
        <v>106</v>
      </c>
      <c r="K5" s="126" t="s">
        <v>223</v>
      </c>
      <c r="L5" s="120">
        <v>2</v>
      </c>
      <c r="M5" s="120">
        <v>2</v>
      </c>
      <c r="N5" s="100" t="s">
        <v>138</v>
      </c>
      <c r="O5" s="100"/>
      <c r="P5" s="100" t="s">
        <v>142</v>
      </c>
      <c r="Q5" s="100" t="s">
        <v>121</v>
      </c>
      <c r="R5" s="100" t="str">
        <f t="shared" ref="R5:R64" si="0">N5&amp;O6 &amp;"."&amp;P5</f>
        <v>DRCT.Vref</v>
      </c>
      <c r="S5" s="215" t="s">
        <v>197</v>
      </c>
      <c r="T5" s="215"/>
      <c r="U5" s="238" t="s">
        <v>69</v>
      </c>
      <c r="V5" s="100"/>
      <c r="W5" s="215"/>
    </row>
    <row r="6" spans="1:23" x14ac:dyDescent="0.25">
      <c r="A6" s="9" t="str">
        <f t="shared" ref="A6:A69" si="1">"AO"&amp;(ROW(A2) -1)</f>
        <v>AO1</v>
      </c>
      <c r="B6" s="12" t="s">
        <v>802</v>
      </c>
      <c r="C6" s="100" t="s">
        <v>64</v>
      </c>
      <c r="D6" s="100" t="s">
        <v>64</v>
      </c>
      <c r="E6" s="100" t="s">
        <v>64</v>
      </c>
      <c r="F6" s="101">
        <v>0</v>
      </c>
      <c r="G6" s="101">
        <v>2147483647</v>
      </c>
      <c r="H6" s="120">
        <v>1</v>
      </c>
      <c r="I6" s="120">
        <v>0</v>
      </c>
      <c r="J6" s="100" t="s">
        <v>106</v>
      </c>
      <c r="K6" s="126" t="s">
        <v>223</v>
      </c>
      <c r="L6" s="120">
        <v>2</v>
      </c>
      <c r="M6" s="120">
        <v>2</v>
      </c>
      <c r="N6" s="100" t="s">
        <v>138</v>
      </c>
      <c r="O6" s="100"/>
      <c r="P6" s="100" t="s">
        <v>143</v>
      </c>
      <c r="Q6" s="100" t="s">
        <v>121</v>
      </c>
      <c r="R6" s="100" t="str">
        <f>N6&amp;O8 &amp;"."&amp;P6</f>
        <v>DRCT.VrefOfs</v>
      </c>
      <c r="S6" s="215" t="s">
        <v>197</v>
      </c>
      <c r="T6" s="215"/>
      <c r="U6" s="238" t="s">
        <v>69</v>
      </c>
      <c r="V6" s="100"/>
      <c r="W6" s="215"/>
    </row>
    <row r="7" spans="1:23" ht="120" x14ac:dyDescent="0.25">
      <c r="A7" s="9" t="str">
        <f t="shared" si="1"/>
        <v>AO2</v>
      </c>
      <c r="B7" s="14" t="s">
        <v>762</v>
      </c>
      <c r="C7" s="100" t="s">
        <v>64</v>
      </c>
      <c r="D7" s="100" t="s">
        <v>64</v>
      </c>
      <c r="E7" s="100" t="s">
        <v>64</v>
      </c>
      <c r="F7" s="101">
        <v>0</v>
      </c>
      <c r="G7" s="101">
        <v>3</v>
      </c>
      <c r="H7" s="120">
        <v>1</v>
      </c>
      <c r="I7" s="120">
        <v>0</v>
      </c>
      <c r="J7" s="100" t="s">
        <v>68</v>
      </c>
      <c r="K7" s="127">
        <v>1</v>
      </c>
      <c r="L7" s="120">
        <v>2</v>
      </c>
      <c r="M7" s="120">
        <v>2</v>
      </c>
      <c r="N7" s="100" t="s">
        <v>138</v>
      </c>
      <c r="O7" s="100"/>
      <c r="P7" s="100" t="s">
        <v>233</v>
      </c>
      <c r="Q7" s="100" t="s">
        <v>133</v>
      </c>
      <c r="R7" s="100" t="str">
        <f>N7&amp;O15 &amp;"."&amp;P7</f>
        <v>DRCT.VArRef</v>
      </c>
      <c r="S7" s="100" t="s">
        <v>317</v>
      </c>
      <c r="T7" s="215"/>
      <c r="U7" s="238"/>
      <c r="V7" s="100" t="s">
        <v>214</v>
      </c>
      <c r="W7" s="216" t="s">
        <v>1307</v>
      </c>
    </row>
    <row r="8" spans="1:23" ht="17.100000000000001" customHeight="1" x14ac:dyDescent="0.25">
      <c r="A8" s="9" t="str">
        <f t="shared" si="1"/>
        <v>AO3</v>
      </c>
      <c r="B8" s="12" t="s">
        <v>864</v>
      </c>
      <c r="C8" s="100" t="s">
        <v>64</v>
      </c>
      <c r="D8" s="100" t="s">
        <v>64</v>
      </c>
      <c r="E8" s="100" t="s">
        <v>64</v>
      </c>
      <c r="F8" s="101">
        <v>0</v>
      </c>
      <c r="G8" s="101">
        <v>2147483647</v>
      </c>
      <c r="H8" s="120">
        <v>1</v>
      </c>
      <c r="I8" s="120">
        <v>0</v>
      </c>
      <c r="J8" s="100" t="s">
        <v>96</v>
      </c>
      <c r="K8" s="120">
        <v>1</v>
      </c>
      <c r="L8" s="120">
        <v>2</v>
      </c>
      <c r="M8" s="120">
        <v>2</v>
      </c>
      <c r="N8" s="100" t="s">
        <v>1473</v>
      </c>
      <c r="O8" s="100"/>
      <c r="P8" s="100" t="s">
        <v>130</v>
      </c>
      <c r="Q8" s="100" t="s">
        <v>84</v>
      </c>
      <c r="R8" s="100" t="str">
        <f t="shared" si="0"/>
        <v>DOPM .WinTms</v>
      </c>
      <c r="S8" s="215" t="s">
        <v>161</v>
      </c>
      <c r="T8" s="215"/>
      <c r="U8" s="238"/>
      <c r="V8" s="100"/>
      <c r="W8" s="215" t="s">
        <v>649</v>
      </c>
    </row>
    <row r="9" spans="1:23" ht="17.100000000000001" customHeight="1" x14ac:dyDescent="0.25">
      <c r="A9" s="9" t="str">
        <f t="shared" si="1"/>
        <v>AO4</v>
      </c>
      <c r="B9" s="12" t="s">
        <v>1782</v>
      </c>
      <c r="C9" s="100" t="s">
        <v>64</v>
      </c>
      <c r="D9" s="100" t="s">
        <v>64</v>
      </c>
      <c r="E9" s="100" t="s">
        <v>64</v>
      </c>
      <c r="F9" s="101">
        <v>0</v>
      </c>
      <c r="G9" s="101">
        <v>2147483647</v>
      </c>
      <c r="H9" s="120">
        <v>1</v>
      </c>
      <c r="I9" s="120">
        <v>0</v>
      </c>
      <c r="J9" s="100" t="s">
        <v>96</v>
      </c>
      <c r="K9" s="120">
        <v>1</v>
      </c>
      <c r="L9" s="120">
        <v>2</v>
      </c>
      <c r="M9" s="120">
        <v>2</v>
      </c>
      <c r="N9" s="100" t="s">
        <v>11</v>
      </c>
      <c r="O9" s="100"/>
      <c r="P9" s="100" t="s">
        <v>224</v>
      </c>
      <c r="Q9" s="100"/>
      <c r="R9" s="100" t="str">
        <f t="shared" si="0"/>
        <v>DOPM.RvrtTms</v>
      </c>
      <c r="S9" s="215"/>
      <c r="T9" s="215"/>
      <c r="U9" s="238"/>
      <c r="V9" s="100" t="s">
        <v>181</v>
      </c>
      <c r="W9" s="215" t="s">
        <v>755</v>
      </c>
    </row>
    <row r="10" spans="1:23" ht="17.100000000000001" customHeight="1" x14ac:dyDescent="0.25">
      <c r="A10" s="9" t="str">
        <f t="shared" si="1"/>
        <v>AO5</v>
      </c>
      <c r="B10" s="12" t="s">
        <v>1076</v>
      </c>
      <c r="C10" s="100" t="s">
        <v>64</v>
      </c>
      <c r="D10" s="100" t="s">
        <v>64</v>
      </c>
      <c r="E10" s="100" t="s">
        <v>64</v>
      </c>
      <c r="F10" s="101">
        <v>0</v>
      </c>
      <c r="G10" s="101">
        <v>2147483647</v>
      </c>
      <c r="H10" s="120">
        <v>1</v>
      </c>
      <c r="I10" s="120">
        <v>0</v>
      </c>
      <c r="J10" s="100" t="s">
        <v>96</v>
      </c>
      <c r="K10" s="120">
        <v>1</v>
      </c>
      <c r="L10" s="120">
        <v>2</v>
      </c>
      <c r="M10" s="120">
        <v>2</v>
      </c>
      <c r="N10" s="100" t="s">
        <v>1907</v>
      </c>
      <c r="O10" s="100"/>
      <c r="P10" s="100" t="s">
        <v>130</v>
      </c>
      <c r="Q10" s="100" t="s">
        <v>84</v>
      </c>
      <c r="R10" s="100" t="str">
        <f t="shared" si="0"/>
        <v>DCTE.WinTms</v>
      </c>
      <c r="S10" s="215" t="s">
        <v>161</v>
      </c>
      <c r="T10" s="215"/>
      <c r="U10" s="238"/>
      <c r="V10" s="100"/>
      <c r="W10" s="215" t="s">
        <v>649</v>
      </c>
    </row>
    <row r="11" spans="1:23" ht="30" customHeight="1" x14ac:dyDescent="0.25">
      <c r="A11" s="9" t="str">
        <f t="shared" si="1"/>
        <v>AO6</v>
      </c>
      <c r="B11" s="14" t="s">
        <v>1785</v>
      </c>
      <c r="C11" s="100" t="s">
        <v>64</v>
      </c>
      <c r="D11" s="100" t="s">
        <v>64</v>
      </c>
      <c r="E11" s="100" t="s">
        <v>64</v>
      </c>
      <c r="F11" s="101">
        <v>0</v>
      </c>
      <c r="G11" s="101">
        <v>2147483647</v>
      </c>
      <c r="H11" s="120">
        <v>1</v>
      </c>
      <c r="I11" s="120">
        <v>0</v>
      </c>
      <c r="J11" s="100" t="s">
        <v>96</v>
      </c>
      <c r="K11" s="120">
        <v>1</v>
      </c>
      <c r="L11" s="120">
        <v>2</v>
      </c>
      <c r="M11" s="120">
        <v>2</v>
      </c>
      <c r="N11" s="100" t="s">
        <v>1907</v>
      </c>
      <c r="O11" s="100"/>
      <c r="P11" s="100" t="s">
        <v>224</v>
      </c>
      <c r="Q11" s="100" t="s">
        <v>84</v>
      </c>
      <c r="R11" s="100" t="str">
        <f t="shared" si="0"/>
        <v>DCTE.RvrtTms</v>
      </c>
      <c r="S11" s="215" t="s">
        <v>161</v>
      </c>
      <c r="T11" s="215"/>
      <c r="U11" s="238"/>
      <c r="V11" s="100"/>
      <c r="W11" s="215" t="s">
        <v>649</v>
      </c>
    </row>
    <row r="12" spans="1:23" ht="17.100000000000001" customHeight="1" x14ac:dyDescent="0.25">
      <c r="A12" s="9" t="str">
        <f t="shared" si="1"/>
        <v>AO7</v>
      </c>
      <c r="B12" s="12" t="s">
        <v>863</v>
      </c>
      <c r="C12" s="100" t="s">
        <v>64</v>
      </c>
      <c r="D12" s="100" t="s">
        <v>64</v>
      </c>
      <c r="E12" s="100" t="s">
        <v>64</v>
      </c>
      <c r="F12" s="101">
        <v>0</v>
      </c>
      <c r="G12" s="101">
        <v>2147483647</v>
      </c>
      <c r="H12" s="120">
        <v>1</v>
      </c>
      <c r="I12" s="120">
        <v>0</v>
      </c>
      <c r="J12" s="100" t="s">
        <v>96</v>
      </c>
      <c r="K12" s="120">
        <v>1</v>
      </c>
      <c r="L12" s="120">
        <v>2</v>
      </c>
      <c r="M12" s="120">
        <v>2</v>
      </c>
      <c r="N12" s="100" t="s">
        <v>11</v>
      </c>
      <c r="O12" s="100"/>
      <c r="P12" s="100" t="s">
        <v>224</v>
      </c>
      <c r="Q12" s="100"/>
      <c r="R12" s="100" t="str">
        <f t="shared" si="0"/>
        <v>DOPM.RvrtTms</v>
      </c>
      <c r="S12" s="215"/>
      <c r="T12" s="215"/>
      <c r="U12" s="238"/>
      <c r="V12" s="100" t="s">
        <v>181</v>
      </c>
      <c r="W12" s="215" t="s">
        <v>755</v>
      </c>
    </row>
    <row r="13" spans="1:23" ht="17.100000000000001" customHeight="1" x14ac:dyDescent="0.25">
      <c r="A13" s="9" t="str">
        <f t="shared" si="1"/>
        <v>AO8</v>
      </c>
      <c r="B13" s="12" t="s">
        <v>865</v>
      </c>
      <c r="C13" s="100" t="s">
        <v>64</v>
      </c>
      <c r="D13" s="100" t="s">
        <v>64</v>
      </c>
      <c r="E13" s="100" t="s">
        <v>64</v>
      </c>
      <c r="F13" s="101">
        <v>0</v>
      </c>
      <c r="G13" s="101">
        <v>2147483647</v>
      </c>
      <c r="H13" s="120">
        <v>1</v>
      </c>
      <c r="I13" s="120">
        <v>0</v>
      </c>
      <c r="J13" s="100" t="s">
        <v>96</v>
      </c>
      <c r="K13" s="120">
        <v>1</v>
      </c>
      <c r="L13" s="120">
        <v>2</v>
      </c>
      <c r="M13" s="120">
        <v>2</v>
      </c>
      <c r="N13" s="100" t="s">
        <v>1473</v>
      </c>
      <c r="O13" s="100"/>
      <c r="P13" s="100" t="s">
        <v>130</v>
      </c>
      <c r="Q13" s="100" t="s">
        <v>84</v>
      </c>
      <c r="R13" s="100" t="str">
        <f t="shared" si="0"/>
        <v>DOPM .WinTms</v>
      </c>
      <c r="S13" s="215" t="s">
        <v>161</v>
      </c>
      <c r="T13" s="215"/>
      <c r="U13" s="238"/>
      <c r="V13" s="100"/>
      <c r="W13" s="215" t="s">
        <v>649</v>
      </c>
    </row>
    <row r="14" spans="1:23" ht="30" customHeight="1" x14ac:dyDescent="0.25">
      <c r="A14" s="9" t="str">
        <f t="shared" si="1"/>
        <v>AO9</v>
      </c>
      <c r="B14" s="14" t="s">
        <v>1786</v>
      </c>
      <c r="C14" s="100" t="s">
        <v>64</v>
      </c>
      <c r="D14" s="100" t="s">
        <v>64</v>
      </c>
      <c r="E14" s="100" t="s">
        <v>64</v>
      </c>
      <c r="F14" s="101">
        <v>0</v>
      </c>
      <c r="G14" s="101">
        <v>2147483647</v>
      </c>
      <c r="H14" s="120">
        <v>1</v>
      </c>
      <c r="I14" s="120">
        <v>0</v>
      </c>
      <c r="J14" s="100" t="s">
        <v>96</v>
      </c>
      <c r="K14" s="120">
        <v>1</v>
      </c>
      <c r="L14" s="120">
        <v>2</v>
      </c>
      <c r="M14" s="120">
        <v>2</v>
      </c>
      <c r="N14" s="100" t="s">
        <v>11</v>
      </c>
      <c r="O14" s="100"/>
      <c r="P14" s="100" t="s">
        <v>224</v>
      </c>
      <c r="Q14" s="100" t="s">
        <v>84</v>
      </c>
      <c r="R14" s="100" t="e">
        <f>N14&amp;#REF! &amp;"."&amp;P14</f>
        <v>#REF!</v>
      </c>
      <c r="S14" s="215" t="s">
        <v>161</v>
      </c>
      <c r="T14" s="215"/>
      <c r="U14" s="238"/>
      <c r="V14" s="100"/>
      <c r="W14" s="215" t="s">
        <v>649</v>
      </c>
    </row>
    <row r="15" spans="1:23" ht="24" x14ac:dyDescent="0.25">
      <c r="A15" s="9" t="str">
        <f t="shared" si="1"/>
        <v>AO10</v>
      </c>
      <c r="B15" s="12" t="s">
        <v>332</v>
      </c>
      <c r="C15" s="100" t="s">
        <v>64</v>
      </c>
      <c r="D15" s="100" t="s">
        <v>64</v>
      </c>
      <c r="E15" s="100" t="s">
        <v>64</v>
      </c>
      <c r="F15" s="101">
        <v>0</v>
      </c>
      <c r="G15" s="101">
        <v>70000</v>
      </c>
      <c r="H15" s="120">
        <v>1E-3</v>
      </c>
      <c r="I15" s="120">
        <v>0</v>
      </c>
      <c r="J15" s="102" t="s">
        <v>103</v>
      </c>
      <c r="K15" s="120">
        <v>1E-3</v>
      </c>
      <c r="L15" s="120">
        <v>2</v>
      </c>
      <c r="M15" s="120">
        <v>2</v>
      </c>
      <c r="N15" s="100" t="s">
        <v>89</v>
      </c>
      <c r="O15" s="100"/>
      <c r="P15" s="100" t="s">
        <v>331</v>
      </c>
      <c r="Q15" s="100" t="s">
        <v>121</v>
      </c>
      <c r="R15" s="100" t="e">
        <f>N15&amp;#REF! &amp;"."&amp;P15</f>
        <v>#REF!</v>
      </c>
      <c r="S15" s="215" t="s">
        <v>191</v>
      </c>
      <c r="T15" s="215"/>
      <c r="U15" s="238" t="s">
        <v>69</v>
      </c>
      <c r="V15" s="100" t="s">
        <v>715</v>
      </c>
      <c r="W15" s="215"/>
    </row>
    <row r="16" spans="1:23" ht="36" x14ac:dyDescent="0.25">
      <c r="A16" s="9" t="str">
        <f t="shared" si="1"/>
        <v>AO11</v>
      </c>
      <c r="B16" s="14" t="s">
        <v>1793</v>
      </c>
      <c r="C16" s="100" t="s">
        <v>64</v>
      </c>
      <c r="D16" s="100" t="s">
        <v>64</v>
      </c>
      <c r="E16" s="100" t="s">
        <v>64</v>
      </c>
      <c r="F16" s="101">
        <v>0</v>
      </c>
      <c r="G16" s="101">
        <v>1000</v>
      </c>
      <c r="H16" s="120">
        <v>0.1</v>
      </c>
      <c r="I16" s="120">
        <v>0</v>
      </c>
      <c r="J16" s="100" t="s">
        <v>232</v>
      </c>
      <c r="K16" s="120">
        <v>1</v>
      </c>
      <c r="L16" s="120">
        <v>2</v>
      </c>
      <c r="M16" s="120">
        <v>2</v>
      </c>
      <c r="N16" s="100" t="s">
        <v>138</v>
      </c>
      <c r="O16" s="100"/>
      <c r="P16" s="100" t="s">
        <v>1205</v>
      </c>
      <c r="Q16" s="100" t="s">
        <v>121</v>
      </c>
      <c r="R16" s="100" t="str">
        <f>N16&amp;O17 &amp;"."&amp;P16</f>
        <v>DRCT.RmpUpRte</v>
      </c>
      <c r="S16" s="215" t="s">
        <v>168</v>
      </c>
      <c r="T16" s="215"/>
      <c r="U16" s="238"/>
      <c r="V16" s="100" t="s">
        <v>218</v>
      </c>
      <c r="W16" s="100" t="s">
        <v>219</v>
      </c>
    </row>
    <row r="17" spans="1:23" ht="36" x14ac:dyDescent="0.25">
      <c r="A17" s="9" t="str">
        <f t="shared" si="1"/>
        <v>AO12</v>
      </c>
      <c r="B17" s="14" t="s">
        <v>1792</v>
      </c>
      <c r="C17" s="100" t="s">
        <v>64</v>
      </c>
      <c r="D17" s="100" t="s">
        <v>64</v>
      </c>
      <c r="E17" s="100" t="s">
        <v>64</v>
      </c>
      <c r="F17" s="101">
        <v>0</v>
      </c>
      <c r="G17" s="101">
        <v>1000</v>
      </c>
      <c r="H17" s="120">
        <v>0.1</v>
      </c>
      <c r="I17" s="120">
        <v>0</v>
      </c>
      <c r="J17" s="100" t="s">
        <v>232</v>
      </c>
      <c r="K17" s="120">
        <v>1</v>
      </c>
      <c r="L17" s="120">
        <v>2</v>
      </c>
      <c r="M17" s="120">
        <v>2</v>
      </c>
      <c r="N17" s="100" t="s">
        <v>138</v>
      </c>
      <c r="O17" s="100"/>
      <c r="P17" s="100" t="s">
        <v>1206</v>
      </c>
      <c r="Q17" s="100" t="s">
        <v>121</v>
      </c>
      <c r="R17" s="100" t="str">
        <f>N17&amp;O18 &amp;"."&amp;P17</f>
        <v>DRCT1.RmpDnRte</v>
      </c>
      <c r="S17" s="215" t="s">
        <v>168</v>
      </c>
      <c r="T17" s="215"/>
      <c r="U17" s="238"/>
      <c r="V17" s="100" t="s">
        <v>218</v>
      </c>
      <c r="W17" s="100" t="s">
        <v>219</v>
      </c>
    </row>
    <row r="18" spans="1:23" s="2" customFormat="1" ht="36" x14ac:dyDescent="0.25">
      <c r="A18" s="9" t="str">
        <f t="shared" si="1"/>
        <v>AO13</v>
      </c>
      <c r="B18" s="14" t="s">
        <v>1788</v>
      </c>
      <c r="C18" s="103" t="s">
        <v>64</v>
      </c>
      <c r="D18" s="103" t="s">
        <v>64</v>
      </c>
      <c r="E18" s="103" t="s">
        <v>64</v>
      </c>
      <c r="F18" s="104">
        <v>0</v>
      </c>
      <c r="G18" s="104">
        <v>1000</v>
      </c>
      <c r="H18" s="121">
        <v>0.1</v>
      </c>
      <c r="I18" s="121">
        <v>0</v>
      </c>
      <c r="J18" s="100" t="s">
        <v>232</v>
      </c>
      <c r="K18" s="121">
        <v>1</v>
      </c>
      <c r="L18" s="121">
        <v>2</v>
      </c>
      <c r="M18" s="121">
        <v>2</v>
      </c>
      <c r="N18" s="103" t="s">
        <v>138</v>
      </c>
      <c r="O18" s="103">
        <v>1</v>
      </c>
      <c r="P18" s="103" t="s">
        <v>1798</v>
      </c>
      <c r="Q18" s="103" t="s">
        <v>84</v>
      </c>
      <c r="R18" s="103" t="str">
        <f>N18&amp;O19 &amp;"."&amp;P18</f>
        <v>DRCT1.RmpUpRteCha</v>
      </c>
      <c r="S18" s="218" t="s">
        <v>247</v>
      </c>
      <c r="T18" s="218"/>
      <c r="U18" s="239"/>
      <c r="V18" s="103" t="s">
        <v>214</v>
      </c>
      <c r="W18" s="103" t="s">
        <v>246</v>
      </c>
    </row>
    <row r="19" spans="1:23" s="2" customFormat="1" ht="36" x14ac:dyDescent="0.25">
      <c r="A19" s="9" t="str">
        <f t="shared" si="1"/>
        <v>AO14</v>
      </c>
      <c r="B19" s="14" t="s">
        <v>1789</v>
      </c>
      <c r="C19" s="103" t="s">
        <v>64</v>
      </c>
      <c r="D19" s="103" t="s">
        <v>64</v>
      </c>
      <c r="E19" s="103" t="s">
        <v>64</v>
      </c>
      <c r="F19" s="104">
        <v>0</v>
      </c>
      <c r="G19" s="104">
        <v>1000</v>
      </c>
      <c r="H19" s="121">
        <v>0.1</v>
      </c>
      <c r="I19" s="121">
        <v>0</v>
      </c>
      <c r="J19" s="100" t="s">
        <v>232</v>
      </c>
      <c r="K19" s="121">
        <v>1</v>
      </c>
      <c r="L19" s="121">
        <v>2</v>
      </c>
      <c r="M19" s="121">
        <v>2</v>
      </c>
      <c r="N19" s="103" t="s">
        <v>138</v>
      </c>
      <c r="O19" s="103">
        <v>1</v>
      </c>
      <c r="P19" s="103" t="s">
        <v>1799</v>
      </c>
      <c r="Q19" s="103" t="s">
        <v>84</v>
      </c>
      <c r="R19" s="103" t="str">
        <f>N19&amp;O20 &amp;"."&amp;P19</f>
        <v>DRCT1.RmpDnRteCha</v>
      </c>
      <c r="S19" s="218" t="s">
        <v>247</v>
      </c>
      <c r="T19" s="218"/>
      <c r="U19" s="239"/>
      <c r="V19" s="103" t="s">
        <v>214</v>
      </c>
      <c r="W19" s="103" t="s">
        <v>246</v>
      </c>
    </row>
    <row r="20" spans="1:23" ht="164.45" customHeight="1" x14ac:dyDescent="0.25">
      <c r="A20" s="9" t="str">
        <f t="shared" si="1"/>
        <v>AO15</v>
      </c>
      <c r="B20" s="14" t="s">
        <v>767</v>
      </c>
      <c r="C20" s="100" t="s">
        <v>64</v>
      </c>
      <c r="D20" s="100" t="s">
        <v>64</v>
      </c>
      <c r="E20" s="100" t="s">
        <v>64</v>
      </c>
      <c r="F20" s="101" t="s">
        <v>1907</v>
      </c>
      <c r="G20" s="101">
        <v>10</v>
      </c>
      <c r="H20" s="120">
        <v>1</v>
      </c>
      <c r="I20" s="120">
        <v>0</v>
      </c>
      <c r="J20" s="100" t="s">
        <v>68</v>
      </c>
      <c r="K20" s="120">
        <v>1</v>
      </c>
      <c r="L20" s="120">
        <v>2</v>
      </c>
      <c r="M20" s="120">
        <v>2</v>
      </c>
      <c r="N20" s="100" t="s">
        <v>15</v>
      </c>
      <c r="O20" s="100">
        <v>1</v>
      </c>
      <c r="P20" s="132" t="s">
        <v>280</v>
      </c>
      <c r="Q20" s="100" t="s">
        <v>133</v>
      </c>
      <c r="R20" s="100" t="str">
        <f t="shared" si="0"/>
        <v>DRCC1.GridCfgSel</v>
      </c>
      <c r="S20" s="215" t="s">
        <v>341</v>
      </c>
      <c r="T20" s="215" t="s">
        <v>330</v>
      </c>
      <c r="U20" s="238"/>
      <c r="V20" s="100" t="s">
        <v>214</v>
      </c>
      <c r="W20" s="215" t="s">
        <v>278</v>
      </c>
    </row>
    <row r="21" spans="1:23" ht="163.5" customHeight="1" x14ac:dyDescent="0.25">
      <c r="A21" s="9" t="str">
        <f t="shared" si="1"/>
        <v>AO16</v>
      </c>
      <c r="B21" s="14" t="s">
        <v>768</v>
      </c>
      <c r="C21" s="100" t="s">
        <v>64</v>
      </c>
      <c r="D21" s="100" t="s">
        <v>64</v>
      </c>
      <c r="E21" s="100" t="s">
        <v>64</v>
      </c>
      <c r="F21" s="101">
        <v>0</v>
      </c>
      <c r="G21" s="101">
        <v>10</v>
      </c>
      <c r="H21" s="120">
        <v>1</v>
      </c>
      <c r="I21" s="120">
        <v>0</v>
      </c>
      <c r="J21" s="100" t="s">
        <v>68</v>
      </c>
      <c r="K21" s="120">
        <v>1</v>
      </c>
      <c r="L21" s="120">
        <v>2</v>
      </c>
      <c r="M21" s="120">
        <v>2</v>
      </c>
      <c r="N21" s="100" t="s">
        <v>15</v>
      </c>
      <c r="O21" s="100">
        <v>1</v>
      </c>
      <c r="P21" s="132" t="s">
        <v>281</v>
      </c>
      <c r="Q21" s="100" t="s">
        <v>133</v>
      </c>
      <c r="R21" s="100" t="str">
        <f t="shared" si="0"/>
        <v>DRCC.GridCfgEdt</v>
      </c>
      <c r="S21" s="215" t="s">
        <v>341</v>
      </c>
      <c r="T21" s="215" t="s">
        <v>330</v>
      </c>
      <c r="U21" s="238"/>
      <c r="V21" s="100" t="s">
        <v>214</v>
      </c>
      <c r="W21" s="215" t="s">
        <v>278</v>
      </c>
    </row>
    <row r="22" spans="1:23" ht="36" x14ac:dyDescent="0.25">
      <c r="A22" s="9" t="str">
        <f t="shared" si="1"/>
        <v>AO17</v>
      </c>
      <c r="B22" s="14" t="s">
        <v>1713</v>
      </c>
      <c r="C22" s="100" t="s">
        <v>64</v>
      </c>
      <c r="D22" s="100" t="s">
        <v>64</v>
      </c>
      <c r="E22" s="100" t="s">
        <v>64</v>
      </c>
      <c r="F22" s="101">
        <v>0</v>
      </c>
      <c r="G22" s="101">
        <v>2147483647</v>
      </c>
      <c r="H22" s="120">
        <v>1</v>
      </c>
      <c r="I22" s="120">
        <v>0</v>
      </c>
      <c r="J22" s="100" t="s">
        <v>536</v>
      </c>
      <c r="K22" s="120">
        <v>1</v>
      </c>
      <c r="L22" s="120">
        <v>2</v>
      </c>
      <c r="M22" s="120">
        <v>2</v>
      </c>
      <c r="N22" s="100"/>
      <c r="O22" s="100"/>
      <c r="P22" s="100"/>
      <c r="Q22" s="100"/>
      <c r="R22" s="100" t="str">
        <f t="shared" si="0"/>
        <v>.</v>
      </c>
      <c r="S22" s="219"/>
      <c r="T22" s="219"/>
      <c r="U22" s="238"/>
      <c r="V22" s="220" t="s">
        <v>670</v>
      </c>
      <c r="W22" s="215"/>
    </row>
    <row r="23" spans="1:23" ht="409.5" x14ac:dyDescent="0.25">
      <c r="A23" s="9" t="str">
        <f t="shared" si="1"/>
        <v>AO18</v>
      </c>
      <c r="B23" s="14" t="s">
        <v>1712</v>
      </c>
      <c r="C23" s="100" t="s">
        <v>64</v>
      </c>
      <c r="D23" s="100" t="s">
        <v>64</v>
      </c>
      <c r="E23" s="100" t="s">
        <v>64</v>
      </c>
      <c r="F23" s="101">
        <v>0</v>
      </c>
      <c r="G23" s="101">
        <v>9</v>
      </c>
      <c r="H23" s="120">
        <v>1</v>
      </c>
      <c r="I23" s="120">
        <v>0</v>
      </c>
      <c r="J23" s="100" t="s">
        <v>536</v>
      </c>
      <c r="K23" s="120">
        <v>1</v>
      </c>
      <c r="L23" s="120">
        <v>2</v>
      </c>
      <c r="M23" s="120">
        <v>2</v>
      </c>
      <c r="N23" s="100"/>
      <c r="O23" s="100"/>
      <c r="P23" s="100"/>
      <c r="Q23" s="100"/>
      <c r="R23" s="100" t="str">
        <f>N23&amp;O66 &amp;"."&amp;P23</f>
        <v>1.</v>
      </c>
      <c r="S23" s="215"/>
      <c r="T23" s="215"/>
      <c r="U23" s="238"/>
      <c r="V23" s="100" t="s">
        <v>670</v>
      </c>
      <c r="W23" s="215"/>
    </row>
    <row r="24" spans="1:23" ht="36" customHeight="1" x14ac:dyDescent="0.25">
      <c r="A24" s="9" t="str">
        <f t="shared" si="1"/>
        <v>AO19</v>
      </c>
      <c r="B24" s="12" t="s">
        <v>1778</v>
      </c>
      <c r="C24" s="100"/>
      <c r="D24" s="100"/>
      <c r="E24" s="100"/>
      <c r="F24" s="101"/>
      <c r="G24" s="101"/>
      <c r="H24" s="120"/>
      <c r="I24" s="120"/>
      <c r="J24" s="100"/>
      <c r="K24" s="120"/>
      <c r="L24" s="120"/>
      <c r="M24" s="120"/>
      <c r="N24" s="100"/>
      <c r="O24" s="100"/>
      <c r="P24" s="100"/>
      <c r="Q24" s="100"/>
      <c r="R24" s="100"/>
      <c r="S24" s="215"/>
      <c r="T24" s="215"/>
      <c r="U24" s="238"/>
      <c r="V24" s="100"/>
      <c r="W24" s="215"/>
    </row>
    <row r="25" spans="1:23" ht="36" customHeight="1" x14ac:dyDescent="0.25">
      <c r="A25" s="9" t="str">
        <f t="shared" si="1"/>
        <v>AO20</v>
      </c>
      <c r="B25" s="12" t="s">
        <v>1812</v>
      </c>
      <c r="C25" s="100"/>
      <c r="D25" s="100"/>
      <c r="E25" s="100"/>
      <c r="F25" s="101"/>
      <c r="G25" s="101"/>
      <c r="H25" s="120"/>
      <c r="I25" s="120"/>
      <c r="J25" s="100"/>
      <c r="K25" s="120"/>
      <c r="L25" s="120"/>
      <c r="M25" s="120"/>
      <c r="N25" s="100"/>
      <c r="O25" s="100"/>
      <c r="P25" s="100"/>
      <c r="Q25" s="100"/>
      <c r="R25" s="100"/>
      <c r="S25" s="215"/>
      <c r="T25" s="215"/>
      <c r="U25" s="238"/>
      <c r="V25" s="100"/>
      <c r="W25" s="215"/>
    </row>
    <row r="26" spans="1:23" ht="36" customHeight="1" x14ac:dyDescent="0.25">
      <c r="A26" s="9" t="str">
        <f t="shared" si="1"/>
        <v>AO21</v>
      </c>
      <c r="B26" s="12" t="s">
        <v>1811</v>
      </c>
      <c r="C26" s="100"/>
      <c r="D26" s="100"/>
      <c r="E26" s="100"/>
      <c r="F26" s="101"/>
      <c r="G26" s="101"/>
      <c r="H26" s="120"/>
      <c r="I26" s="120"/>
      <c r="J26" s="100"/>
      <c r="K26" s="120"/>
      <c r="L26" s="120"/>
      <c r="M26" s="120"/>
      <c r="N26" s="100"/>
      <c r="O26" s="100"/>
      <c r="P26" s="100"/>
      <c r="Q26" s="100"/>
      <c r="R26" s="100"/>
      <c r="S26" s="215"/>
      <c r="T26" s="215"/>
      <c r="U26" s="238"/>
      <c r="V26" s="100"/>
      <c r="W26" s="215"/>
    </row>
    <row r="27" spans="1:23" ht="36" customHeight="1" x14ac:dyDescent="0.25">
      <c r="A27" s="9" t="str">
        <f t="shared" si="1"/>
        <v>AO22</v>
      </c>
      <c r="B27" s="12" t="s">
        <v>1780</v>
      </c>
      <c r="C27" s="100"/>
      <c r="D27" s="100"/>
      <c r="E27" s="100"/>
      <c r="F27" s="101"/>
      <c r="G27" s="101"/>
      <c r="H27" s="120"/>
      <c r="I27" s="120"/>
      <c r="J27" s="100"/>
      <c r="K27" s="120"/>
      <c r="L27" s="120"/>
      <c r="M27" s="120"/>
      <c r="N27" s="100"/>
      <c r="O27" s="100"/>
      <c r="P27" s="100"/>
      <c r="Q27" s="100"/>
      <c r="R27" s="100"/>
      <c r="S27" s="215"/>
      <c r="T27" s="215"/>
      <c r="U27" s="238"/>
      <c r="V27" s="100"/>
      <c r="W27" s="215"/>
    </row>
    <row r="28" spans="1:23" ht="36" customHeight="1" x14ac:dyDescent="0.25">
      <c r="A28" s="9" t="str">
        <f t="shared" si="1"/>
        <v>AO23</v>
      </c>
      <c r="B28" s="12" t="s">
        <v>1813</v>
      </c>
      <c r="C28" s="100"/>
      <c r="D28" s="100"/>
      <c r="E28" s="100"/>
      <c r="F28" s="101"/>
      <c r="G28" s="101"/>
      <c r="H28" s="120"/>
      <c r="I28" s="120"/>
      <c r="J28" s="100"/>
      <c r="K28" s="120"/>
      <c r="L28" s="120"/>
      <c r="M28" s="120"/>
      <c r="N28" s="100"/>
      <c r="O28" s="100"/>
      <c r="P28" s="100"/>
      <c r="Q28" s="100"/>
      <c r="R28" s="100"/>
      <c r="S28" s="215"/>
      <c r="T28" s="215"/>
      <c r="U28" s="238"/>
      <c r="V28" s="100"/>
      <c r="W28" s="215"/>
    </row>
    <row r="29" spans="1:23" ht="36" customHeight="1" x14ac:dyDescent="0.25">
      <c r="A29" s="9" t="str">
        <f t="shared" si="1"/>
        <v>AO24</v>
      </c>
      <c r="B29" s="12" t="s">
        <v>1814</v>
      </c>
      <c r="C29" s="100"/>
      <c r="D29" s="100"/>
      <c r="E29" s="100"/>
      <c r="F29" s="101"/>
      <c r="G29" s="101"/>
      <c r="H29" s="120"/>
      <c r="I29" s="120"/>
      <c r="J29" s="100"/>
      <c r="K29" s="120"/>
      <c r="L29" s="120"/>
      <c r="M29" s="120"/>
      <c r="N29" s="100"/>
      <c r="O29" s="100"/>
      <c r="P29" s="100"/>
      <c r="Q29" s="100"/>
      <c r="R29" s="100"/>
      <c r="S29" s="215"/>
      <c r="T29" s="215"/>
      <c r="U29" s="238"/>
      <c r="V29" s="100"/>
      <c r="W29" s="215"/>
    </row>
    <row r="30" spans="1:23" ht="48" x14ac:dyDescent="0.25">
      <c r="A30" s="9" t="str">
        <f t="shared" si="1"/>
        <v>AO25</v>
      </c>
      <c r="B30" s="20" t="s">
        <v>1714</v>
      </c>
      <c r="C30" s="100" t="s">
        <v>64</v>
      </c>
      <c r="D30" s="100" t="s">
        <v>64</v>
      </c>
      <c r="E30" s="100" t="s">
        <v>64</v>
      </c>
      <c r="F30" s="101">
        <v>0</v>
      </c>
      <c r="G30" s="101">
        <v>2</v>
      </c>
      <c r="H30" s="120">
        <v>1</v>
      </c>
      <c r="I30" s="120">
        <v>0</v>
      </c>
      <c r="J30" s="100" t="s">
        <v>68</v>
      </c>
      <c r="K30" s="120">
        <v>1</v>
      </c>
      <c r="L30" s="120">
        <v>2</v>
      </c>
      <c r="M30" s="120">
        <v>2</v>
      </c>
      <c r="N30" s="100" t="s">
        <v>300</v>
      </c>
      <c r="O30" s="100">
        <v>1</v>
      </c>
      <c r="P30" s="100" t="s">
        <v>305</v>
      </c>
      <c r="Q30" s="100" t="s">
        <v>133</v>
      </c>
      <c r="R30" s="100" t="str">
        <f t="shared" si="0"/>
        <v>RDGS1.ArGraMod</v>
      </c>
      <c r="S30" s="215" t="s">
        <v>192</v>
      </c>
      <c r="T30" s="215"/>
      <c r="U30" s="238" t="s">
        <v>69</v>
      </c>
      <c r="V30" s="100"/>
      <c r="W30" s="215"/>
    </row>
    <row r="31" spans="1:23" ht="60" x14ac:dyDescent="0.25">
      <c r="A31" s="9" t="str">
        <f t="shared" si="1"/>
        <v>AO26</v>
      </c>
      <c r="B31" s="20" t="s">
        <v>758</v>
      </c>
      <c r="C31" s="100" t="s">
        <v>64</v>
      </c>
      <c r="D31" s="100" t="s">
        <v>64</v>
      </c>
      <c r="E31" s="100" t="s">
        <v>64</v>
      </c>
      <c r="F31" s="101">
        <v>0</v>
      </c>
      <c r="G31" s="101">
        <v>1000</v>
      </c>
      <c r="H31" s="120">
        <v>0.1</v>
      </c>
      <c r="I31" s="120">
        <v>0</v>
      </c>
      <c r="J31" s="100" t="s">
        <v>83</v>
      </c>
      <c r="K31" s="120">
        <v>1</v>
      </c>
      <c r="L31" s="120">
        <v>2</v>
      </c>
      <c r="M31" s="120">
        <v>2</v>
      </c>
      <c r="N31" s="100" t="s">
        <v>300</v>
      </c>
      <c r="O31" s="100">
        <v>1</v>
      </c>
      <c r="P31" s="100" t="s">
        <v>308</v>
      </c>
      <c r="Q31" s="100" t="s">
        <v>121</v>
      </c>
      <c r="R31" s="100" t="str">
        <f t="shared" si="0"/>
        <v>RDGS1.DbVMin</v>
      </c>
      <c r="S31" s="215" t="s">
        <v>192</v>
      </c>
      <c r="T31" s="215"/>
      <c r="U31" s="238" t="s">
        <v>69</v>
      </c>
      <c r="V31" s="100"/>
      <c r="W31" s="215"/>
    </row>
    <row r="32" spans="1:23" ht="72" x14ac:dyDescent="0.25">
      <c r="A32" s="9" t="str">
        <f t="shared" si="1"/>
        <v>AO27</v>
      </c>
      <c r="B32" s="20" t="s">
        <v>759</v>
      </c>
      <c r="C32" s="100" t="s">
        <v>64</v>
      </c>
      <c r="D32" s="100" t="s">
        <v>64</v>
      </c>
      <c r="E32" s="100" t="s">
        <v>64</v>
      </c>
      <c r="F32" s="101">
        <v>0</v>
      </c>
      <c r="G32" s="101">
        <v>1000</v>
      </c>
      <c r="H32" s="120">
        <v>0.1</v>
      </c>
      <c r="I32" s="120">
        <v>0</v>
      </c>
      <c r="J32" s="100" t="s">
        <v>1907</v>
      </c>
      <c r="K32" s="120">
        <v>1</v>
      </c>
      <c r="L32" s="120">
        <v>2</v>
      </c>
      <c r="M32" s="120">
        <v>2</v>
      </c>
      <c r="N32" s="100" t="s">
        <v>300</v>
      </c>
      <c r="O32" s="100">
        <v>1</v>
      </c>
      <c r="P32" s="100" t="s">
        <v>309</v>
      </c>
      <c r="Q32" s="100" t="s">
        <v>121</v>
      </c>
      <c r="R32" s="100" t="str">
        <f t="shared" si="0"/>
        <v>RDGS1.DbVMax</v>
      </c>
      <c r="S32" s="215" t="s">
        <v>192</v>
      </c>
      <c r="T32" s="215"/>
      <c r="U32" s="238" t="s">
        <v>69</v>
      </c>
      <c r="V32" s="100"/>
      <c r="W32" s="215"/>
    </row>
    <row r="33" spans="1:23" ht="60" x14ac:dyDescent="0.25">
      <c r="A33" s="9" t="str">
        <f t="shared" si="1"/>
        <v>AO28</v>
      </c>
      <c r="B33" s="20" t="s">
        <v>694</v>
      </c>
      <c r="C33" s="100" t="s">
        <v>64</v>
      </c>
      <c r="D33" s="100" t="s">
        <v>64</v>
      </c>
      <c r="E33" s="100" t="s">
        <v>64</v>
      </c>
      <c r="F33" s="101">
        <v>-2147483648</v>
      </c>
      <c r="G33" s="101">
        <v>2147483647</v>
      </c>
      <c r="H33" s="120">
        <v>1E-3</v>
      </c>
      <c r="I33" s="120">
        <v>0</v>
      </c>
      <c r="J33" s="100" t="s">
        <v>1907</v>
      </c>
      <c r="K33" s="120">
        <v>1</v>
      </c>
      <c r="L33" s="120">
        <v>2</v>
      </c>
      <c r="M33" s="120">
        <v>2</v>
      </c>
      <c r="N33" s="100" t="s">
        <v>300</v>
      </c>
      <c r="O33" s="100">
        <v>1</v>
      </c>
      <c r="P33" s="100" t="s">
        <v>306</v>
      </c>
      <c r="Q33" s="100" t="s">
        <v>121</v>
      </c>
      <c r="R33" s="100" t="str">
        <f t="shared" si="0"/>
        <v>RDGS1.ArGraSag</v>
      </c>
      <c r="S33" s="215" t="s">
        <v>192</v>
      </c>
      <c r="T33" s="215"/>
      <c r="U33" s="238" t="s">
        <v>69</v>
      </c>
      <c r="V33" s="100"/>
      <c r="W33" s="215"/>
    </row>
    <row r="34" spans="1:23" ht="60" x14ac:dyDescent="0.25">
      <c r="A34" s="9" t="str">
        <f t="shared" si="1"/>
        <v>AO29</v>
      </c>
      <c r="B34" s="20" t="s">
        <v>695</v>
      </c>
      <c r="C34" s="100" t="s">
        <v>64</v>
      </c>
      <c r="D34" s="100" t="s">
        <v>64</v>
      </c>
      <c r="E34" s="100" t="s">
        <v>64</v>
      </c>
      <c r="F34" s="101">
        <v>-2147483648</v>
      </c>
      <c r="G34" s="101">
        <v>2147483647</v>
      </c>
      <c r="H34" s="120">
        <v>1E-3</v>
      </c>
      <c r="I34" s="120">
        <v>0</v>
      </c>
      <c r="J34" s="100" t="s">
        <v>68</v>
      </c>
      <c r="K34" s="120">
        <v>1</v>
      </c>
      <c r="L34" s="120">
        <v>2</v>
      </c>
      <c r="M34" s="120">
        <v>2</v>
      </c>
      <c r="N34" s="100" t="s">
        <v>300</v>
      </c>
      <c r="O34" s="100">
        <v>1</v>
      </c>
      <c r="P34" s="100" t="s">
        <v>307</v>
      </c>
      <c r="Q34" s="100" t="s">
        <v>121</v>
      </c>
      <c r="R34" s="100" t="str">
        <f t="shared" si="0"/>
        <v>RDGS1.ArGraSwell</v>
      </c>
      <c r="S34" s="215" t="s">
        <v>192</v>
      </c>
      <c r="T34" s="215"/>
      <c r="U34" s="238" t="s">
        <v>69</v>
      </c>
      <c r="V34" s="100"/>
      <c r="W34" s="215"/>
    </row>
    <row r="35" spans="1:23" ht="36" x14ac:dyDescent="0.25">
      <c r="A35" s="9" t="str">
        <f t="shared" si="1"/>
        <v>AO30</v>
      </c>
      <c r="B35" s="20" t="s">
        <v>696</v>
      </c>
      <c r="C35" s="100" t="s">
        <v>64</v>
      </c>
      <c r="D35" s="100" t="s">
        <v>64</v>
      </c>
      <c r="E35" s="100" t="s">
        <v>64</v>
      </c>
      <c r="F35" s="101">
        <v>0</v>
      </c>
      <c r="G35" s="101">
        <v>2147483647</v>
      </c>
      <c r="H35" s="120">
        <v>1</v>
      </c>
      <c r="I35" s="120">
        <v>0</v>
      </c>
      <c r="J35" s="100" t="s">
        <v>96</v>
      </c>
      <c r="K35" s="120">
        <v>1</v>
      </c>
      <c r="L35" s="120">
        <v>2</v>
      </c>
      <c r="M35" s="120">
        <v>2</v>
      </c>
      <c r="N35" s="100" t="s">
        <v>300</v>
      </c>
      <c r="O35" s="100">
        <v>1</v>
      </c>
      <c r="P35" s="100" t="s">
        <v>312</v>
      </c>
      <c r="Q35" s="100" t="s">
        <v>84</v>
      </c>
      <c r="R35" s="100" t="str">
        <f t="shared" si="0"/>
        <v>RDGS1.FiltTms</v>
      </c>
      <c r="S35" s="215" t="s">
        <v>192</v>
      </c>
      <c r="T35" s="215"/>
      <c r="U35" s="238" t="s">
        <v>69</v>
      </c>
      <c r="V35" s="100"/>
      <c r="W35" s="215"/>
    </row>
    <row r="36" spans="1:23" ht="36" x14ac:dyDescent="0.25">
      <c r="A36" s="9" t="str">
        <f t="shared" si="1"/>
        <v>AO31</v>
      </c>
      <c r="B36" s="14" t="s">
        <v>700</v>
      </c>
      <c r="C36" s="100" t="s">
        <v>64</v>
      </c>
      <c r="D36" s="100" t="s">
        <v>64</v>
      </c>
      <c r="E36" s="100" t="s">
        <v>64</v>
      </c>
      <c r="F36" s="101">
        <v>0</v>
      </c>
      <c r="G36" s="101">
        <v>1000</v>
      </c>
      <c r="H36" s="120">
        <v>0.1</v>
      </c>
      <c r="I36" s="120">
        <v>0</v>
      </c>
      <c r="J36" s="100" t="s">
        <v>83</v>
      </c>
      <c r="K36" s="120">
        <v>1</v>
      </c>
      <c r="L36" s="120">
        <v>2</v>
      </c>
      <c r="M36" s="120">
        <v>2</v>
      </c>
      <c r="N36" s="100" t="s">
        <v>300</v>
      </c>
      <c r="O36" s="100">
        <v>1</v>
      </c>
      <c r="P36" s="100" t="s">
        <v>313</v>
      </c>
      <c r="Q36" s="100" t="s">
        <v>121</v>
      </c>
      <c r="R36" s="100" t="str">
        <f t="shared" si="0"/>
        <v>RDGS1.BlkZnV</v>
      </c>
      <c r="S36" s="215" t="s">
        <v>192</v>
      </c>
      <c r="T36" s="215"/>
      <c r="U36" s="238" t="s">
        <v>69</v>
      </c>
      <c r="V36" s="100"/>
      <c r="W36" s="215"/>
    </row>
    <row r="37" spans="1:23" ht="60" x14ac:dyDescent="0.25">
      <c r="A37" s="9" t="str">
        <f t="shared" si="1"/>
        <v>AO32</v>
      </c>
      <c r="B37" s="20" t="s">
        <v>699</v>
      </c>
      <c r="C37" s="100" t="s">
        <v>64</v>
      </c>
      <c r="D37" s="100" t="s">
        <v>64</v>
      </c>
      <c r="E37" s="100" t="s">
        <v>64</v>
      </c>
      <c r="F37" s="101">
        <v>0</v>
      </c>
      <c r="G37" s="101">
        <v>1000</v>
      </c>
      <c r="H37" s="120">
        <v>0.1</v>
      </c>
      <c r="I37" s="120">
        <v>0</v>
      </c>
      <c r="J37" s="100" t="s">
        <v>83</v>
      </c>
      <c r="K37" s="120">
        <v>1</v>
      </c>
      <c r="L37" s="120">
        <v>2</v>
      </c>
      <c r="M37" s="120">
        <v>2</v>
      </c>
      <c r="N37" s="100" t="s">
        <v>300</v>
      </c>
      <c r="O37" s="100">
        <v>1</v>
      </c>
      <c r="P37" s="100" t="s">
        <v>314</v>
      </c>
      <c r="Q37" s="100" t="s">
        <v>121</v>
      </c>
      <c r="R37" s="100" t="str">
        <f t="shared" si="0"/>
        <v>RDGS1.HysBlkZnV</v>
      </c>
      <c r="S37" s="215" t="s">
        <v>192</v>
      </c>
      <c r="T37" s="215"/>
      <c r="U37" s="238" t="s">
        <v>69</v>
      </c>
      <c r="V37" s="100"/>
      <c r="W37" s="215"/>
    </row>
    <row r="38" spans="1:23" ht="60" x14ac:dyDescent="0.25">
      <c r="A38" s="9" t="str">
        <f t="shared" si="1"/>
        <v>AO33</v>
      </c>
      <c r="B38" s="20" t="s">
        <v>697</v>
      </c>
      <c r="C38" s="100" t="s">
        <v>64</v>
      </c>
      <c r="D38" s="100" t="s">
        <v>64</v>
      </c>
      <c r="E38" s="100" t="s">
        <v>64</v>
      </c>
      <c r="F38" s="101">
        <v>0</v>
      </c>
      <c r="G38" s="101">
        <v>2147483647</v>
      </c>
      <c r="H38" s="120">
        <v>1</v>
      </c>
      <c r="I38" s="120">
        <v>0</v>
      </c>
      <c r="J38" s="100" t="s">
        <v>248</v>
      </c>
      <c r="K38" s="120">
        <v>1</v>
      </c>
      <c r="L38" s="120">
        <v>2</v>
      </c>
      <c r="M38" s="120">
        <v>2</v>
      </c>
      <c r="N38" s="100" t="s">
        <v>300</v>
      </c>
      <c r="O38" s="100">
        <v>1</v>
      </c>
      <c r="P38" s="100" t="s">
        <v>315</v>
      </c>
      <c r="Q38" s="100" t="s">
        <v>84</v>
      </c>
      <c r="R38" s="100" t="str">
        <f t="shared" si="0"/>
        <v>RDGS1.BlkZnTmms</v>
      </c>
      <c r="S38" s="215" t="s">
        <v>192</v>
      </c>
      <c r="T38" s="215"/>
      <c r="U38" s="238" t="s">
        <v>69</v>
      </c>
      <c r="V38" s="100"/>
      <c r="W38" s="215"/>
    </row>
    <row r="39" spans="1:23" ht="72" x14ac:dyDescent="0.25">
      <c r="A39" s="9" t="str">
        <f t="shared" si="1"/>
        <v>AO34</v>
      </c>
      <c r="B39" s="20" t="s">
        <v>698</v>
      </c>
      <c r="C39" s="100" t="s">
        <v>64</v>
      </c>
      <c r="D39" s="100" t="s">
        <v>64</v>
      </c>
      <c r="E39" s="100" t="s">
        <v>64</v>
      </c>
      <c r="F39" s="101">
        <v>0</v>
      </c>
      <c r="G39" s="101">
        <v>2147483647</v>
      </c>
      <c r="H39" s="120">
        <v>1</v>
      </c>
      <c r="I39" s="120">
        <v>0</v>
      </c>
      <c r="J39" s="100" t="s">
        <v>248</v>
      </c>
      <c r="K39" s="120">
        <v>1</v>
      </c>
      <c r="L39" s="120">
        <v>2</v>
      </c>
      <c r="M39" s="120">
        <v>2</v>
      </c>
      <c r="N39" s="100" t="s">
        <v>300</v>
      </c>
      <c r="O39" s="100">
        <v>1</v>
      </c>
      <c r="P39" s="100" t="s">
        <v>316</v>
      </c>
      <c r="Q39" s="100" t="s">
        <v>84</v>
      </c>
      <c r="R39" s="100" t="str">
        <f t="shared" si="0"/>
        <v>RDGS.HoldTmms</v>
      </c>
      <c r="S39" s="215" t="s">
        <v>192</v>
      </c>
      <c r="T39" s="215"/>
      <c r="U39" s="238" t="s">
        <v>69</v>
      </c>
      <c r="V39" s="100"/>
      <c r="W39" s="215"/>
    </row>
    <row r="40" spans="1:23" x14ac:dyDescent="0.25">
      <c r="A40" s="9" t="str">
        <f t="shared" si="1"/>
        <v>AO35</v>
      </c>
      <c r="B40" s="12" t="s">
        <v>1082</v>
      </c>
      <c r="C40" s="100" t="s">
        <v>64</v>
      </c>
      <c r="D40" s="100" t="s">
        <v>64</v>
      </c>
      <c r="E40" s="100" t="s">
        <v>64</v>
      </c>
      <c r="F40" s="100">
        <v>1</v>
      </c>
      <c r="G40" s="100">
        <v>0</v>
      </c>
      <c r="H40" s="120">
        <v>1</v>
      </c>
      <c r="I40" s="120">
        <v>0</v>
      </c>
      <c r="J40" s="100" t="s">
        <v>554</v>
      </c>
      <c r="K40" s="120">
        <v>1</v>
      </c>
      <c r="L40" s="120"/>
      <c r="M40" s="120"/>
      <c r="N40" s="100"/>
      <c r="O40" s="100"/>
      <c r="P40" s="215"/>
      <c r="Q40" s="100"/>
      <c r="R40" s="100" t="str">
        <f t="shared" si="0"/>
        <v>.</v>
      </c>
      <c r="S40" s="215"/>
      <c r="T40" s="221"/>
      <c r="U40" s="238" t="s">
        <v>69</v>
      </c>
      <c r="V40" s="221"/>
      <c r="W40" s="221"/>
    </row>
    <row r="41" spans="1:23" x14ac:dyDescent="0.25">
      <c r="A41" s="9" t="str">
        <f t="shared" si="1"/>
        <v>AO36</v>
      </c>
      <c r="B41" s="12" t="s">
        <v>1084</v>
      </c>
      <c r="C41" s="100" t="s">
        <v>64</v>
      </c>
      <c r="D41" s="100" t="s">
        <v>64</v>
      </c>
      <c r="E41" s="100" t="s">
        <v>64</v>
      </c>
      <c r="F41" s="100">
        <v>1</v>
      </c>
      <c r="G41" s="100">
        <v>0</v>
      </c>
      <c r="H41" s="120">
        <v>1</v>
      </c>
      <c r="I41" s="120">
        <v>0</v>
      </c>
      <c r="J41" s="100" t="s">
        <v>554</v>
      </c>
      <c r="K41" s="120">
        <v>1</v>
      </c>
      <c r="L41" s="120"/>
      <c r="M41" s="120"/>
      <c r="N41" s="100"/>
      <c r="O41" s="100"/>
      <c r="P41" s="215"/>
      <c r="Q41" s="100"/>
      <c r="R41" s="100" t="str">
        <f t="shared" si="0"/>
        <v>.</v>
      </c>
      <c r="S41" s="105"/>
      <c r="T41" s="221"/>
      <c r="U41" s="238" t="s">
        <v>69</v>
      </c>
      <c r="V41" s="221"/>
      <c r="W41" s="221"/>
    </row>
    <row r="42" spans="1:23" x14ac:dyDescent="0.25">
      <c r="A42" s="9" t="str">
        <f t="shared" si="1"/>
        <v>AO37</v>
      </c>
      <c r="B42" s="12" t="s">
        <v>1083</v>
      </c>
      <c r="C42" s="100" t="s">
        <v>64</v>
      </c>
      <c r="D42" s="100" t="s">
        <v>64</v>
      </c>
      <c r="E42" s="100" t="s">
        <v>64</v>
      </c>
      <c r="F42" s="100">
        <v>1</v>
      </c>
      <c r="G42" s="100">
        <v>0</v>
      </c>
      <c r="H42" s="120">
        <v>1</v>
      </c>
      <c r="I42" s="120">
        <v>0</v>
      </c>
      <c r="J42" s="100" t="s">
        <v>554</v>
      </c>
      <c r="K42" s="120">
        <v>1</v>
      </c>
      <c r="L42" s="120"/>
      <c r="M42" s="120"/>
      <c r="N42" s="100"/>
      <c r="O42" s="100"/>
      <c r="P42" s="215"/>
      <c r="Q42" s="100"/>
      <c r="R42" s="100" t="str">
        <f t="shared" si="0"/>
        <v>.</v>
      </c>
      <c r="S42" s="215"/>
      <c r="T42" s="221"/>
      <c r="U42" s="238" t="s">
        <v>69</v>
      </c>
      <c r="V42" s="221"/>
      <c r="W42" s="221"/>
    </row>
    <row r="43" spans="1:23" x14ac:dyDescent="0.25">
      <c r="A43" s="9" t="str">
        <f t="shared" si="1"/>
        <v>AO38</v>
      </c>
      <c r="B43" s="12" t="s">
        <v>1085</v>
      </c>
      <c r="C43" s="100" t="s">
        <v>64</v>
      </c>
      <c r="D43" s="100" t="s">
        <v>64</v>
      </c>
      <c r="E43" s="100" t="s">
        <v>64</v>
      </c>
      <c r="F43" s="100">
        <v>1</v>
      </c>
      <c r="G43" s="100">
        <v>0</v>
      </c>
      <c r="H43" s="120">
        <v>1</v>
      </c>
      <c r="I43" s="120">
        <v>0</v>
      </c>
      <c r="J43" s="100" t="s">
        <v>554</v>
      </c>
      <c r="K43" s="120">
        <v>1</v>
      </c>
      <c r="L43" s="120"/>
      <c r="M43" s="120"/>
      <c r="N43" s="100"/>
      <c r="O43" s="100"/>
      <c r="P43" s="215"/>
      <c r="Q43" s="100"/>
      <c r="R43" s="100" t="str">
        <f t="shared" si="0"/>
        <v>.</v>
      </c>
      <c r="S43" s="105"/>
      <c r="T43" s="221"/>
      <c r="U43" s="238" t="s">
        <v>69</v>
      </c>
      <c r="V43" s="221"/>
      <c r="W43" s="221"/>
    </row>
    <row r="44" spans="1:23" ht="24" x14ac:dyDescent="0.25">
      <c r="A44" s="9" t="str">
        <f t="shared" si="1"/>
        <v>AO39</v>
      </c>
      <c r="B44" s="12" t="s">
        <v>1091</v>
      </c>
      <c r="C44" s="100" t="s">
        <v>64</v>
      </c>
      <c r="D44" s="100" t="s">
        <v>64</v>
      </c>
      <c r="E44" s="100" t="s">
        <v>64</v>
      </c>
      <c r="F44" s="101">
        <v>0</v>
      </c>
      <c r="G44" s="101" t="s">
        <v>1090</v>
      </c>
      <c r="H44" s="120">
        <v>1</v>
      </c>
      <c r="I44" s="120">
        <v>0</v>
      </c>
      <c r="J44" s="100" t="s">
        <v>68</v>
      </c>
      <c r="K44" s="120">
        <v>1</v>
      </c>
      <c r="L44" s="120"/>
      <c r="M44" s="120"/>
      <c r="N44" s="100"/>
      <c r="O44" s="100"/>
      <c r="P44" s="100"/>
      <c r="Q44" s="100"/>
      <c r="R44" s="100" t="str">
        <f>N44&amp;O51 &amp;"."&amp;P44</f>
        <v>.</v>
      </c>
      <c r="S44" s="215"/>
      <c r="T44" s="215"/>
      <c r="U44" s="238" t="s">
        <v>69</v>
      </c>
      <c r="V44" s="100"/>
      <c r="W44" s="215"/>
    </row>
    <row r="45" spans="1:23" ht="48" x14ac:dyDescent="0.25">
      <c r="A45" s="9" t="str">
        <f t="shared" si="1"/>
        <v>AO40</v>
      </c>
      <c r="B45" s="20" t="s">
        <v>691</v>
      </c>
      <c r="C45" s="100" t="s">
        <v>64</v>
      </c>
      <c r="D45" s="100" t="s">
        <v>64</v>
      </c>
      <c r="E45" s="100" t="s">
        <v>64</v>
      </c>
      <c r="F45" s="101">
        <v>-2147483648</v>
      </c>
      <c r="G45" s="101">
        <v>2147483647</v>
      </c>
      <c r="H45" s="120">
        <v>1E-3</v>
      </c>
      <c r="I45" s="120">
        <v>0</v>
      </c>
      <c r="J45" s="100" t="s">
        <v>68</v>
      </c>
      <c r="K45" s="120">
        <v>1</v>
      </c>
      <c r="L45" s="120">
        <v>2</v>
      </c>
      <c r="M45" s="120">
        <v>2</v>
      </c>
      <c r="N45" s="100" t="s">
        <v>138</v>
      </c>
      <c r="O45" s="100">
        <v>1</v>
      </c>
      <c r="P45" s="100" t="s">
        <v>320</v>
      </c>
      <c r="Q45" s="100" t="s">
        <v>121</v>
      </c>
      <c r="R45" s="100" t="str">
        <f>N45&amp;O46 &amp;"."&amp;P45</f>
        <v>DRCT1.DynVWGra</v>
      </c>
      <c r="S45" s="215" t="s">
        <v>301</v>
      </c>
      <c r="T45" s="215"/>
      <c r="U45" s="238" t="s">
        <v>69</v>
      </c>
      <c r="V45" s="100"/>
      <c r="W45" s="215"/>
    </row>
    <row r="46" spans="1:23" ht="36" x14ac:dyDescent="0.25">
      <c r="A46" s="9" t="str">
        <f t="shared" si="1"/>
        <v>AO41</v>
      </c>
      <c r="B46" s="14" t="s">
        <v>324</v>
      </c>
      <c r="C46" s="100" t="s">
        <v>64</v>
      </c>
      <c r="D46" s="100" t="s">
        <v>64</v>
      </c>
      <c r="E46" s="100" t="s">
        <v>64</v>
      </c>
      <c r="F46" s="101">
        <v>0</v>
      </c>
      <c r="G46" s="101">
        <v>2147483647</v>
      </c>
      <c r="H46" s="120">
        <v>1</v>
      </c>
      <c r="I46" s="120">
        <v>0</v>
      </c>
      <c r="J46" s="100" t="s">
        <v>96</v>
      </c>
      <c r="K46" s="120">
        <v>1</v>
      </c>
      <c r="L46" s="120">
        <v>2</v>
      </c>
      <c r="M46" s="120">
        <v>2</v>
      </c>
      <c r="N46" s="100" t="s">
        <v>138</v>
      </c>
      <c r="O46" s="100">
        <v>1</v>
      </c>
      <c r="P46" s="100" t="s">
        <v>323</v>
      </c>
      <c r="Q46" s="100" t="s">
        <v>121</v>
      </c>
      <c r="R46" s="100" t="str">
        <f>N46&amp;O47 &amp;"."&amp;P46</f>
        <v>DRCT1.VWFilTms</v>
      </c>
      <c r="S46" s="215" t="s">
        <v>301</v>
      </c>
      <c r="T46" s="215"/>
      <c r="U46" s="238" t="s">
        <v>69</v>
      </c>
      <c r="V46" s="100"/>
      <c r="W46" s="215"/>
    </row>
    <row r="47" spans="1:23" ht="48" x14ac:dyDescent="0.25">
      <c r="A47" s="9" t="str">
        <f t="shared" si="1"/>
        <v>AO42</v>
      </c>
      <c r="B47" s="14" t="s">
        <v>764</v>
      </c>
      <c r="C47" s="100" t="s">
        <v>64</v>
      </c>
      <c r="D47" s="100" t="s">
        <v>64</v>
      </c>
      <c r="E47" s="100" t="s">
        <v>64</v>
      </c>
      <c r="F47" s="101">
        <v>0</v>
      </c>
      <c r="G47" s="101">
        <v>1000</v>
      </c>
      <c r="H47" s="120">
        <v>0.1</v>
      </c>
      <c r="I47" s="120">
        <v>0</v>
      </c>
      <c r="J47" s="100" t="s">
        <v>106</v>
      </c>
      <c r="K47" s="120">
        <v>1</v>
      </c>
      <c r="L47" s="120">
        <v>2</v>
      </c>
      <c r="M47" s="120">
        <v>2</v>
      </c>
      <c r="N47" s="100" t="s">
        <v>138</v>
      </c>
      <c r="O47" s="100">
        <v>1</v>
      </c>
      <c r="P47" s="100" t="s">
        <v>321</v>
      </c>
      <c r="Q47" s="100" t="s">
        <v>121</v>
      </c>
      <c r="R47" s="100" t="str">
        <f>N47&amp;O48 &amp;"."&amp;P47</f>
        <v>DRCT1.DbVWLo</v>
      </c>
      <c r="S47" s="215" t="s">
        <v>301</v>
      </c>
      <c r="T47" s="215"/>
      <c r="U47" s="238" t="s">
        <v>69</v>
      </c>
      <c r="V47" s="100"/>
      <c r="W47" s="215"/>
    </row>
    <row r="48" spans="1:23" ht="48" x14ac:dyDescent="0.25">
      <c r="A48" s="9" t="str">
        <f t="shared" si="1"/>
        <v>AO43</v>
      </c>
      <c r="B48" s="14" t="s">
        <v>765</v>
      </c>
      <c r="C48" s="100" t="s">
        <v>64</v>
      </c>
      <c r="D48" s="100" t="s">
        <v>64</v>
      </c>
      <c r="E48" s="100" t="s">
        <v>64</v>
      </c>
      <c r="F48" s="101">
        <v>0</v>
      </c>
      <c r="G48" s="101">
        <v>1000</v>
      </c>
      <c r="H48" s="120">
        <v>0.1</v>
      </c>
      <c r="I48" s="120">
        <v>0</v>
      </c>
      <c r="J48" s="100" t="s">
        <v>106</v>
      </c>
      <c r="K48" s="120">
        <v>1</v>
      </c>
      <c r="L48" s="120">
        <v>2</v>
      </c>
      <c r="M48" s="120">
        <v>2</v>
      </c>
      <c r="N48" s="100" t="s">
        <v>138</v>
      </c>
      <c r="O48" s="100">
        <v>1</v>
      </c>
      <c r="P48" s="100" t="s">
        <v>322</v>
      </c>
      <c r="Q48" s="100" t="s">
        <v>121</v>
      </c>
      <c r="R48" s="100" t="str">
        <f>N48&amp;O49 &amp;"."&amp;P48</f>
        <v>DRCT8.DbVWHi</v>
      </c>
      <c r="S48" s="215" t="s">
        <v>301</v>
      </c>
      <c r="T48" s="215"/>
      <c r="U48" s="238" t="s">
        <v>69</v>
      </c>
      <c r="V48" s="100"/>
      <c r="W48" s="215"/>
    </row>
    <row r="49" spans="1:23" x14ac:dyDescent="0.25">
      <c r="A49" s="9" t="str">
        <f t="shared" si="1"/>
        <v>AO44</v>
      </c>
      <c r="B49" s="20" t="s">
        <v>692</v>
      </c>
      <c r="C49" s="100" t="s">
        <v>64</v>
      </c>
      <c r="D49" s="100" t="s">
        <v>64</v>
      </c>
      <c r="E49" s="100" t="s">
        <v>64</v>
      </c>
      <c r="F49" s="101">
        <v>0</v>
      </c>
      <c r="G49" s="101">
        <v>2147483647</v>
      </c>
      <c r="H49" s="120">
        <v>1</v>
      </c>
      <c r="I49" s="120">
        <v>0</v>
      </c>
      <c r="J49" s="100" t="s">
        <v>96</v>
      </c>
      <c r="K49" s="120">
        <v>1</v>
      </c>
      <c r="L49" s="120">
        <v>2</v>
      </c>
      <c r="M49" s="120">
        <v>2</v>
      </c>
      <c r="N49" s="100" t="s">
        <v>11</v>
      </c>
      <c r="O49" s="100">
        <v>8</v>
      </c>
      <c r="P49" s="100" t="s">
        <v>224</v>
      </c>
      <c r="Q49" s="100" t="s">
        <v>84</v>
      </c>
      <c r="R49" s="100" t="str">
        <f>N49&amp;O50 &amp;"."&amp;P49</f>
        <v>DOPM.RvrtTms</v>
      </c>
      <c r="S49" s="215" t="s">
        <v>301</v>
      </c>
      <c r="T49" s="215"/>
      <c r="U49" s="238" t="s">
        <v>69</v>
      </c>
      <c r="V49" s="100"/>
      <c r="W49" s="215"/>
    </row>
    <row r="50" spans="1:23" ht="24" x14ac:dyDescent="0.25">
      <c r="A50" s="9" t="str">
        <f t="shared" si="1"/>
        <v>AO45</v>
      </c>
      <c r="B50" s="12" t="s">
        <v>1095</v>
      </c>
      <c r="C50" s="100" t="s">
        <v>64</v>
      </c>
      <c r="D50" s="100" t="s">
        <v>64</v>
      </c>
      <c r="E50" s="100" t="s">
        <v>64</v>
      </c>
      <c r="F50" s="101">
        <v>0</v>
      </c>
      <c r="G50" s="101" t="s">
        <v>1090</v>
      </c>
      <c r="H50" s="120">
        <v>1</v>
      </c>
      <c r="I50" s="120">
        <v>0</v>
      </c>
      <c r="J50" s="100" t="s">
        <v>68</v>
      </c>
      <c r="K50" s="120">
        <v>1</v>
      </c>
      <c r="L50" s="120"/>
      <c r="M50" s="120"/>
      <c r="N50" s="100"/>
      <c r="O50" s="100"/>
      <c r="P50" s="100"/>
      <c r="Q50" s="100"/>
      <c r="R50" s="100" t="str">
        <f>N50&amp;O111 &amp;"."&amp;P50</f>
        <v>.</v>
      </c>
      <c r="S50" s="215"/>
      <c r="T50" s="215"/>
      <c r="U50" s="238" t="s">
        <v>69</v>
      </c>
      <c r="V50" s="100"/>
      <c r="W50" s="215"/>
    </row>
    <row r="51" spans="1:23" x14ac:dyDescent="0.25">
      <c r="A51" s="9" t="str">
        <f t="shared" si="1"/>
        <v>AO46</v>
      </c>
      <c r="B51" s="12" t="s">
        <v>799</v>
      </c>
      <c r="C51" s="100" t="s">
        <v>64</v>
      </c>
      <c r="D51" s="100" t="s">
        <v>64</v>
      </c>
      <c r="E51" s="100" t="s">
        <v>64</v>
      </c>
      <c r="F51" s="101">
        <v>0</v>
      </c>
      <c r="G51" s="101">
        <v>2147483647</v>
      </c>
      <c r="H51" s="120">
        <v>1</v>
      </c>
      <c r="I51" s="120">
        <v>0</v>
      </c>
      <c r="J51" s="100"/>
      <c r="K51" s="120">
        <v>1</v>
      </c>
      <c r="L51" s="120">
        <v>2</v>
      </c>
      <c r="M51" s="120">
        <v>2</v>
      </c>
      <c r="N51" s="100"/>
      <c r="O51" s="100"/>
      <c r="P51" s="100"/>
      <c r="Q51" s="100"/>
      <c r="R51" s="100" t="str">
        <f t="shared" si="0"/>
        <v>.</v>
      </c>
      <c r="S51" s="215"/>
      <c r="T51" s="215"/>
      <c r="U51" s="238" t="s">
        <v>69</v>
      </c>
      <c r="V51" s="100"/>
      <c r="W51" s="215"/>
    </row>
    <row r="52" spans="1:23" x14ac:dyDescent="0.25">
      <c r="A52" s="9" t="str">
        <f t="shared" si="1"/>
        <v>AO47</v>
      </c>
      <c r="B52" s="12" t="s">
        <v>652</v>
      </c>
      <c r="C52" s="100" t="s">
        <v>64</v>
      </c>
      <c r="D52" s="100" t="s">
        <v>64</v>
      </c>
      <c r="E52" s="100" t="s">
        <v>64</v>
      </c>
      <c r="F52" s="101">
        <v>0</v>
      </c>
      <c r="G52" s="101">
        <v>2147483647</v>
      </c>
      <c r="H52" s="120">
        <v>0.01</v>
      </c>
      <c r="I52" s="120">
        <v>0</v>
      </c>
      <c r="J52" s="100" t="s">
        <v>575</v>
      </c>
      <c r="K52" s="120">
        <v>0.01</v>
      </c>
      <c r="L52" s="120">
        <v>2</v>
      </c>
      <c r="M52" s="120">
        <v>2</v>
      </c>
      <c r="N52" s="100"/>
      <c r="O52" s="100"/>
      <c r="P52" s="100"/>
      <c r="Q52" s="100"/>
      <c r="R52" s="100" t="str">
        <f t="shared" si="0"/>
        <v>.</v>
      </c>
      <c r="S52" s="215"/>
      <c r="T52" s="215"/>
      <c r="U52" s="238" t="s">
        <v>69</v>
      </c>
      <c r="V52" s="100"/>
      <c r="W52" s="215"/>
    </row>
    <row r="53" spans="1:23" x14ac:dyDescent="0.25">
      <c r="A53" s="9" t="str">
        <f t="shared" si="1"/>
        <v>AO48</v>
      </c>
      <c r="B53" s="12" t="s">
        <v>653</v>
      </c>
      <c r="C53" s="100" t="s">
        <v>64</v>
      </c>
      <c r="D53" s="100" t="s">
        <v>64</v>
      </c>
      <c r="E53" s="100" t="s">
        <v>64</v>
      </c>
      <c r="F53" s="101">
        <v>0</v>
      </c>
      <c r="G53" s="101">
        <v>2147483647</v>
      </c>
      <c r="H53" s="120">
        <v>1E-3</v>
      </c>
      <c r="I53" s="120">
        <v>0</v>
      </c>
      <c r="J53" s="100" t="s">
        <v>575</v>
      </c>
      <c r="K53" s="120">
        <v>1E-3</v>
      </c>
      <c r="L53" s="120">
        <v>2</v>
      </c>
      <c r="M53" s="120">
        <v>2</v>
      </c>
      <c r="N53" s="100"/>
      <c r="O53" s="100"/>
      <c r="P53" s="100"/>
      <c r="Q53" s="100"/>
      <c r="R53" s="100" t="str">
        <f t="shared" si="0"/>
        <v>.</v>
      </c>
      <c r="S53" s="215"/>
      <c r="T53" s="215"/>
      <c r="U53" s="238" t="s">
        <v>69</v>
      </c>
      <c r="V53" s="100"/>
      <c r="W53" s="215"/>
    </row>
    <row r="54" spans="1:23" x14ac:dyDescent="0.25">
      <c r="A54" s="9" t="str">
        <f t="shared" si="1"/>
        <v>AO49</v>
      </c>
      <c r="B54" s="12" t="s">
        <v>654</v>
      </c>
      <c r="C54" s="100" t="s">
        <v>64</v>
      </c>
      <c r="D54" s="100" t="s">
        <v>64</v>
      </c>
      <c r="E54" s="100" t="s">
        <v>64</v>
      </c>
      <c r="F54" s="101">
        <v>0</v>
      </c>
      <c r="G54" s="101">
        <v>2147483647</v>
      </c>
      <c r="H54" s="120">
        <v>1E-3</v>
      </c>
      <c r="I54" s="120">
        <v>0</v>
      </c>
      <c r="J54" s="100" t="s">
        <v>575</v>
      </c>
      <c r="K54" s="120">
        <v>1E-3</v>
      </c>
      <c r="L54" s="120">
        <v>2</v>
      </c>
      <c r="M54" s="120">
        <v>2</v>
      </c>
      <c r="N54" s="100"/>
      <c r="O54" s="100"/>
      <c r="P54" s="100"/>
      <c r="Q54" s="100"/>
      <c r="R54" s="100" t="str">
        <f t="shared" si="0"/>
        <v>.</v>
      </c>
      <c r="S54" s="215"/>
      <c r="T54" s="215"/>
      <c r="U54" s="238" t="s">
        <v>69</v>
      </c>
      <c r="V54" s="100"/>
      <c r="W54" s="215"/>
    </row>
    <row r="55" spans="1:23" x14ac:dyDescent="0.25">
      <c r="A55" s="9" t="str">
        <f t="shared" si="1"/>
        <v>AO50</v>
      </c>
      <c r="B55" s="12" t="s">
        <v>655</v>
      </c>
      <c r="C55" s="100" t="s">
        <v>64</v>
      </c>
      <c r="D55" s="100" t="s">
        <v>64</v>
      </c>
      <c r="E55" s="100" t="s">
        <v>64</v>
      </c>
      <c r="F55" s="101">
        <v>0</v>
      </c>
      <c r="G55" s="101">
        <v>2147483647</v>
      </c>
      <c r="H55" s="120">
        <v>1E-3</v>
      </c>
      <c r="I55" s="120">
        <v>0</v>
      </c>
      <c r="J55" s="100" t="s">
        <v>575</v>
      </c>
      <c r="K55" s="120">
        <v>1E-3</v>
      </c>
      <c r="L55" s="120">
        <v>2</v>
      </c>
      <c r="M55" s="120">
        <v>2</v>
      </c>
      <c r="N55" s="100"/>
      <c r="O55" s="100"/>
      <c r="P55" s="100"/>
      <c r="Q55" s="100"/>
      <c r="R55" s="100" t="str">
        <f t="shared" si="0"/>
        <v>.</v>
      </c>
      <c r="S55" s="215"/>
      <c r="T55" s="215"/>
      <c r="U55" s="238" t="s">
        <v>69</v>
      </c>
      <c r="V55" s="100"/>
      <c r="W55" s="215"/>
    </row>
    <row r="56" spans="1:23" x14ac:dyDescent="0.25">
      <c r="A56" s="9" t="str">
        <f t="shared" si="1"/>
        <v>AO51</v>
      </c>
      <c r="B56" s="12" t="s">
        <v>656</v>
      </c>
      <c r="C56" s="100" t="s">
        <v>64</v>
      </c>
      <c r="D56" s="100" t="s">
        <v>64</v>
      </c>
      <c r="E56" s="100" t="s">
        <v>64</v>
      </c>
      <c r="F56" s="101">
        <v>0</v>
      </c>
      <c r="G56" s="101">
        <v>2147483647</v>
      </c>
      <c r="H56" s="120">
        <v>1E-3</v>
      </c>
      <c r="I56" s="120">
        <v>0</v>
      </c>
      <c r="J56" s="100" t="s">
        <v>575</v>
      </c>
      <c r="K56" s="120">
        <v>1E-3</v>
      </c>
      <c r="L56" s="120">
        <v>2</v>
      </c>
      <c r="M56" s="120">
        <v>2</v>
      </c>
      <c r="N56" s="100"/>
      <c r="O56" s="100"/>
      <c r="P56" s="100"/>
      <c r="Q56" s="100"/>
      <c r="R56" s="100" t="str">
        <f t="shared" si="0"/>
        <v>.</v>
      </c>
      <c r="S56" s="215"/>
      <c r="T56" s="215"/>
      <c r="U56" s="238" t="s">
        <v>69</v>
      </c>
      <c r="V56" s="100"/>
      <c r="W56" s="215"/>
    </row>
    <row r="57" spans="1:23" x14ac:dyDescent="0.25">
      <c r="A57" s="9" t="str">
        <f t="shared" si="1"/>
        <v>AO52</v>
      </c>
      <c r="B57" s="12" t="s">
        <v>657</v>
      </c>
      <c r="C57" s="100" t="s">
        <v>64</v>
      </c>
      <c r="D57" s="100" t="s">
        <v>64</v>
      </c>
      <c r="E57" s="100" t="s">
        <v>64</v>
      </c>
      <c r="F57" s="101">
        <v>0</v>
      </c>
      <c r="G57" s="101">
        <v>2147483647</v>
      </c>
      <c r="H57" s="120">
        <v>1</v>
      </c>
      <c r="I57" s="120">
        <v>0</v>
      </c>
      <c r="J57" s="100" t="s">
        <v>665</v>
      </c>
      <c r="K57" s="120">
        <v>1</v>
      </c>
      <c r="L57" s="120">
        <v>2</v>
      </c>
      <c r="M57" s="120">
        <v>2</v>
      </c>
      <c r="N57" s="100"/>
      <c r="O57" s="100"/>
      <c r="P57" s="100"/>
      <c r="Q57" s="100"/>
      <c r="R57" s="100" t="str">
        <f t="shared" si="0"/>
        <v>.</v>
      </c>
      <c r="S57" s="215"/>
      <c r="T57" s="215"/>
      <c r="U57" s="238" t="s">
        <v>69</v>
      </c>
      <c r="V57" s="100"/>
      <c r="W57" s="215"/>
    </row>
    <row r="58" spans="1:23" x14ac:dyDescent="0.25">
      <c r="A58" s="9" t="str">
        <f t="shared" si="1"/>
        <v>AO53</v>
      </c>
      <c r="B58" s="12" t="s">
        <v>658</v>
      </c>
      <c r="C58" s="100" t="s">
        <v>64</v>
      </c>
      <c r="D58" s="100" t="s">
        <v>64</v>
      </c>
      <c r="E58" s="100" t="s">
        <v>64</v>
      </c>
      <c r="F58" s="101">
        <v>0</v>
      </c>
      <c r="G58" s="101">
        <v>2147483647</v>
      </c>
      <c r="H58" s="120">
        <v>1</v>
      </c>
      <c r="I58" s="120">
        <v>0</v>
      </c>
      <c r="J58" s="100" t="s">
        <v>665</v>
      </c>
      <c r="K58" s="120">
        <v>1</v>
      </c>
      <c r="L58" s="120">
        <v>2</v>
      </c>
      <c r="M58" s="120">
        <v>2</v>
      </c>
      <c r="N58" s="100"/>
      <c r="O58" s="100"/>
      <c r="P58" s="100"/>
      <c r="Q58" s="100"/>
      <c r="R58" s="100" t="str">
        <f t="shared" si="0"/>
        <v>1.</v>
      </c>
      <c r="S58" s="215"/>
      <c r="T58" s="215"/>
      <c r="U58" s="238" t="s">
        <v>69</v>
      </c>
      <c r="V58" s="100"/>
      <c r="W58" s="215"/>
    </row>
    <row r="59" spans="1:23" x14ac:dyDescent="0.25">
      <c r="A59" s="9" t="str">
        <f t="shared" si="1"/>
        <v>AO54</v>
      </c>
      <c r="B59" s="12" t="s">
        <v>659</v>
      </c>
      <c r="C59" s="100" t="s">
        <v>64</v>
      </c>
      <c r="D59" s="100" t="s">
        <v>64</v>
      </c>
      <c r="E59" s="100" t="s">
        <v>64</v>
      </c>
      <c r="F59" s="101">
        <v>0</v>
      </c>
      <c r="G59" s="101">
        <v>1000</v>
      </c>
      <c r="H59" s="120">
        <v>0.1</v>
      </c>
      <c r="I59" s="120">
        <v>0</v>
      </c>
      <c r="J59" s="100" t="s">
        <v>83</v>
      </c>
      <c r="K59" s="120">
        <v>0.1</v>
      </c>
      <c r="L59" s="120">
        <v>2</v>
      </c>
      <c r="M59" s="120">
        <v>2</v>
      </c>
      <c r="N59" s="100" t="s">
        <v>138</v>
      </c>
      <c r="O59" s="100">
        <v>1</v>
      </c>
      <c r="P59" s="100" t="s">
        <v>170</v>
      </c>
      <c r="Q59" s="100"/>
      <c r="R59" s="100" t="str">
        <f t="shared" si="0"/>
        <v>DRCT.WMaxLimPct</v>
      </c>
      <c r="S59" s="215"/>
      <c r="T59" s="215"/>
      <c r="U59" s="238" t="s">
        <v>69</v>
      </c>
      <c r="V59" s="100"/>
      <c r="W59" s="215"/>
    </row>
    <row r="60" spans="1:23" x14ac:dyDescent="0.25">
      <c r="A60" s="9" t="str">
        <f t="shared" si="1"/>
        <v>AO55</v>
      </c>
      <c r="B60" s="12" t="s">
        <v>660</v>
      </c>
      <c r="C60" s="100" t="s">
        <v>64</v>
      </c>
      <c r="D60" s="100" t="s">
        <v>64</v>
      </c>
      <c r="E60" s="100" t="s">
        <v>64</v>
      </c>
      <c r="F60" s="101">
        <v>0</v>
      </c>
      <c r="G60" s="101">
        <v>2147483647</v>
      </c>
      <c r="H60" s="120">
        <v>1</v>
      </c>
      <c r="I60" s="120">
        <v>0</v>
      </c>
      <c r="J60" s="100" t="s">
        <v>572</v>
      </c>
      <c r="K60" s="120">
        <v>1</v>
      </c>
      <c r="L60" s="120">
        <v>2</v>
      </c>
      <c r="M60" s="120">
        <v>2</v>
      </c>
      <c r="N60" s="100"/>
      <c r="O60" s="100"/>
      <c r="P60" s="100"/>
      <c r="Q60" s="100"/>
      <c r="R60" s="100" t="str">
        <f t="shared" si="0"/>
        <v>.</v>
      </c>
      <c r="S60" s="215"/>
      <c r="T60" s="215"/>
      <c r="U60" s="238" t="s">
        <v>69</v>
      </c>
      <c r="V60" s="100"/>
      <c r="W60" s="215"/>
    </row>
    <row r="61" spans="1:23" x14ac:dyDescent="0.25">
      <c r="A61" s="9" t="str">
        <f t="shared" si="1"/>
        <v>AO56</v>
      </c>
      <c r="B61" s="12" t="s">
        <v>661</v>
      </c>
      <c r="C61" s="100" t="s">
        <v>64</v>
      </c>
      <c r="D61" s="100" t="s">
        <v>64</v>
      </c>
      <c r="E61" s="100" t="s">
        <v>64</v>
      </c>
      <c r="F61" s="101">
        <v>0</v>
      </c>
      <c r="G61" s="101">
        <v>2147483647</v>
      </c>
      <c r="H61" s="120">
        <v>1</v>
      </c>
      <c r="I61" s="120">
        <v>0</v>
      </c>
      <c r="J61" s="100" t="s">
        <v>554</v>
      </c>
      <c r="K61" s="120">
        <v>1</v>
      </c>
      <c r="L61" s="120">
        <v>2</v>
      </c>
      <c r="M61" s="120">
        <v>2</v>
      </c>
      <c r="N61" s="100"/>
      <c r="O61" s="100"/>
      <c r="P61" s="100"/>
      <c r="Q61" s="100"/>
      <c r="R61" s="100" t="str">
        <f t="shared" si="0"/>
        <v>.</v>
      </c>
      <c r="S61" s="215"/>
      <c r="T61" s="215"/>
      <c r="U61" s="238" t="s">
        <v>69</v>
      </c>
      <c r="V61" s="100"/>
      <c r="W61" s="215"/>
    </row>
    <row r="62" spans="1:23" x14ac:dyDescent="0.25">
      <c r="A62" s="9" t="str">
        <f t="shared" si="1"/>
        <v>AO57</v>
      </c>
      <c r="B62" s="12" t="s">
        <v>663</v>
      </c>
      <c r="C62" s="100" t="s">
        <v>64</v>
      </c>
      <c r="D62" s="100" t="s">
        <v>64</v>
      </c>
      <c r="E62" s="100" t="s">
        <v>64</v>
      </c>
      <c r="F62" s="101">
        <v>0</v>
      </c>
      <c r="G62" s="101">
        <v>2147483647</v>
      </c>
      <c r="H62" s="120">
        <v>1</v>
      </c>
      <c r="I62" s="120">
        <v>0</v>
      </c>
      <c r="J62" s="100" t="s">
        <v>554</v>
      </c>
      <c r="K62" s="120">
        <v>1</v>
      </c>
      <c r="L62" s="120">
        <v>2</v>
      </c>
      <c r="M62" s="120">
        <v>2</v>
      </c>
      <c r="N62" s="100"/>
      <c r="O62" s="100"/>
      <c r="P62" s="100"/>
      <c r="Q62" s="100"/>
      <c r="R62" s="100" t="str">
        <f t="shared" si="0"/>
        <v>.</v>
      </c>
      <c r="S62" s="215"/>
      <c r="T62" s="215"/>
      <c r="U62" s="238" t="s">
        <v>69</v>
      </c>
      <c r="V62" s="100"/>
      <c r="W62" s="215"/>
    </row>
    <row r="63" spans="1:23" x14ac:dyDescent="0.25">
      <c r="A63" s="9" t="str">
        <f t="shared" si="1"/>
        <v>AO58</v>
      </c>
      <c r="B63" s="12" t="s">
        <v>662</v>
      </c>
      <c r="C63" s="100" t="s">
        <v>64</v>
      </c>
      <c r="D63" s="100" t="s">
        <v>64</v>
      </c>
      <c r="E63" s="100" t="s">
        <v>64</v>
      </c>
      <c r="F63" s="101">
        <v>0</v>
      </c>
      <c r="G63" s="101">
        <v>2147483647</v>
      </c>
      <c r="H63" s="120">
        <v>1</v>
      </c>
      <c r="I63" s="120">
        <v>0</v>
      </c>
      <c r="J63" s="100" t="s">
        <v>554</v>
      </c>
      <c r="K63" s="120">
        <v>1</v>
      </c>
      <c r="L63" s="120">
        <v>2</v>
      </c>
      <c r="M63" s="120">
        <v>2</v>
      </c>
      <c r="N63" s="100"/>
      <c r="O63" s="100"/>
      <c r="P63" s="100"/>
      <c r="Q63" s="100"/>
      <c r="R63" s="100" t="str">
        <f t="shared" si="0"/>
        <v>.</v>
      </c>
      <c r="S63" s="215"/>
      <c r="T63" s="215"/>
      <c r="U63" s="238" t="s">
        <v>69</v>
      </c>
      <c r="V63" s="100"/>
      <c r="W63" s="215"/>
    </row>
    <row r="64" spans="1:23" x14ac:dyDescent="0.25">
      <c r="A64" s="9" t="str">
        <f t="shared" si="1"/>
        <v>AO59</v>
      </c>
      <c r="B64" s="12" t="s">
        <v>664</v>
      </c>
      <c r="C64" s="100" t="s">
        <v>64</v>
      </c>
      <c r="D64" s="100" t="s">
        <v>64</v>
      </c>
      <c r="E64" s="100" t="s">
        <v>64</v>
      </c>
      <c r="F64" s="101">
        <v>0</v>
      </c>
      <c r="G64" s="101">
        <v>2147483647</v>
      </c>
      <c r="H64" s="120">
        <v>1</v>
      </c>
      <c r="I64" s="120">
        <v>0</v>
      </c>
      <c r="J64" s="100" t="s">
        <v>554</v>
      </c>
      <c r="K64" s="120">
        <v>1</v>
      </c>
      <c r="L64" s="120">
        <v>2</v>
      </c>
      <c r="M64" s="120">
        <v>2</v>
      </c>
      <c r="N64" s="100"/>
      <c r="O64" s="100"/>
      <c r="P64" s="100"/>
      <c r="Q64" s="100"/>
      <c r="R64" s="100" t="str">
        <f t="shared" si="0"/>
        <v>.</v>
      </c>
      <c r="S64" s="215"/>
      <c r="T64" s="215"/>
      <c r="U64" s="238" t="s">
        <v>69</v>
      </c>
      <c r="V64" s="100"/>
      <c r="W64" s="215"/>
    </row>
    <row r="65" spans="1:23" ht="24" x14ac:dyDescent="0.25">
      <c r="A65" s="9" t="str">
        <f t="shared" si="1"/>
        <v>AO60</v>
      </c>
      <c r="B65" s="12" t="s">
        <v>1097</v>
      </c>
      <c r="C65" s="100" t="s">
        <v>64</v>
      </c>
      <c r="D65" s="100" t="s">
        <v>64</v>
      </c>
      <c r="E65" s="100" t="s">
        <v>64</v>
      </c>
      <c r="F65" s="101">
        <v>0</v>
      </c>
      <c r="G65" s="101" t="s">
        <v>1090</v>
      </c>
      <c r="H65" s="120">
        <v>1</v>
      </c>
      <c r="I65" s="120">
        <v>0</v>
      </c>
      <c r="J65" s="100" t="s">
        <v>68</v>
      </c>
      <c r="K65" s="120">
        <v>1</v>
      </c>
      <c r="L65" s="120"/>
      <c r="M65" s="120"/>
      <c r="N65" s="100"/>
      <c r="O65" s="100"/>
      <c r="P65" s="100"/>
      <c r="Q65" s="100"/>
      <c r="R65" s="100" t="str">
        <f>N65&amp;O73 &amp;"."&amp;P65</f>
        <v>.</v>
      </c>
      <c r="S65" s="215"/>
      <c r="T65" s="215"/>
      <c r="U65" s="238" t="s">
        <v>69</v>
      </c>
      <c r="V65" s="100"/>
      <c r="W65" s="215"/>
    </row>
    <row r="66" spans="1:23" ht="32.1" customHeight="1" x14ac:dyDescent="0.25">
      <c r="A66" s="9" t="str">
        <f t="shared" si="1"/>
        <v>AO61</v>
      </c>
      <c r="B66" s="14" t="s">
        <v>1835</v>
      </c>
      <c r="C66" s="100" t="s">
        <v>64</v>
      </c>
      <c r="D66" s="100" t="s">
        <v>64</v>
      </c>
      <c r="E66" s="100" t="s">
        <v>64</v>
      </c>
      <c r="F66" s="101">
        <v>0</v>
      </c>
      <c r="G66" s="101">
        <v>1000</v>
      </c>
      <c r="H66" s="120">
        <v>0.1</v>
      </c>
      <c r="I66" s="120">
        <v>0</v>
      </c>
      <c r="J66" s="100" t="s">
        <v>83</v>
      </c>
      <c r="K66" s="120">
        <v>0.1</v>
      </c>
      <c r="L66" s="120">
        <v>2</v>
      </c>
      <c r="M66" s="120">
        <v>2</v>
      </c>
      <c r="N66" s="100" t="s">
        <v>138</v>
      </c>
      <c r="O66" s="100">
        <v>1</v>
      </c>
      <c r="P66" s="100" t="s">
        <v>170</v>
      </c>
      <c r="Q66" s="100"/>
      <c r="R66" s="100" t="str">
        <f t="shared" ref="R66:R71" si="2">N66&amp;O67 &amp;"."&amp;P66</f>
        <v>DRCT1.WMaxLimPct</v>
      </c>
      <c r="S66" s="215"/>
      <c r="T66" s="215"/>
      <c r="U66" s="238" t="s">
        <v>69</v>
      </c>
      <c r="V66" s="100" t="s">
        <v>181</v>
      </c>
      <c r="W66" s="215" t="s">
        <v>651</v>
      </c>
    </row>
    <row r="67" spans="1:23" ht="24" x14ac:dyDescent="0.25">
      <c r="A67" s="9" t="str">
        <f t="shared" si="1"/>
        <v>AO62</v>
      </c>
      <c r="B67" s="14" t="s">
        <v>1836</v>
      </c>
      <c r="C67" s="100" t="s">
        <v>64</v>
      </c>
      <c r="D67" s="100" t="s">
        <v>64</v>
      </c>
      <c r="E67" s="100" t="s">
        <v>64</v>
      </c>
      <c r="F67" s="101">
        <v>0</v>
      </c>
      <c r="G67" s="101">
        <v>1000</v>
      </c>
      <c r="H67" s="120">
        <v>0.1</v>
      </c>
      <c r="I67" s="120">
        <v>0</v>
      </c>
      <c r="J67" s="100" t="s">
        <v>83</v>
      </c>
      <c r="K67" s="120">
        <v>1</v>
      </c>
      <c r="L67" s="120">
        <v>2</v>
      </c>
      <c r="M67" s="120">
        <v>2</v>
      </c>
      <c r="N67" s="100" t="s">
        <v>138</v>
      </c>
      <c r="O67" s="100">
        <v>1</v>
      </c>
      <c r="P67" s="100" t="s">
        <v>170</v>
      </c>
      <c r="Q67" s="100" t="s">
        <v>84</v>
      </c>
      <c r="R67" s="100" t="str">
        <f t="shared" si="2"/>
        <v>DRCT2.WMaxLimPct</v>
      </c>
      <c r="S67" s="215" t="s">
        <v>168</v>
      </c>
      <c r="T67" s="215"/>
      <c r="U67" s="238" t="s">
        <v>69</v>
      </c>
      <c r="V67" s="100" t="s">
        <v>181</v>
      </c>
      <c r="W67" s="215" t="s">
        <v>651</v>
      </c>
    </row>
    <row r="68" spans="1:23" x14ac:dyDescent="0.25">
      <c r="A68" s="9" t="str">
        <f t="shared" si="1"/>
        <v>AO63</v>
      </c>
      <c r="B68" s="12" t="s">
        <v>1837</v>
      </c>
      <c r="C68" s="100" t="s">
        <v>64</v>
      </c>
      <c r="D68" s="100" t="s">
        <v>64</v>
      </c>
      <c r="E68" s="100" t="s">
        <v>64</v>
      </c>
      <c r="F68" s="101">
        <v>0</v>
      </c>
      <c r="G68" s="101">
        <v>2147483647</v>
      </c>
      <c r="H68" s="120">
        <v>1</v>
      </c>
      <c r="I68" s="120">
        <v>0</v>
      </c>
      <c r="J68" s="100" t="s">
        <v>96</v>
      </c>
      <c r="K68" s="120">
        <v>1</v>
      </c>
      <c r="L68" s="120">
        <v>2</v>
      </c>
      <c r="M68" s="120">
        <v>2</v>
      </c>
      <c r="N68" s="100" t="s">
        <v>11</v>
      </c>
      <c r="O68" s="100">
        <v>2</v>
      </c>
      <c r="P68" s="100" t="s">
        <v>224</v>
      </c>
      <c r="Q68" s="100" t="s">
        <v>84</v>
      </c>
      <c r="R68" s="100" t="str">
        <f t="shared" si="2"/>
        <v>DOPM2.RvrtTms</v>
      </c>
      <c r="S68" s="215" t="s">
        <v>168</v>
      </c>
      <c r="T68" s="215"/>
      <c r="U68" s="238" t="s">
        <v>69</v>
      </c>
      <c r="V68" s="100"/>
      <c r="W68" s="215"/>
    </row>
    <row r="69" spans="1:23" x14ac:dyDescent="0.25">
      <c r="A69" s="9" t="str">
        <f t="shared" si="1"/>
        <v>AO64</v>
      </c>
      <c r="B69" s="12" t="s">
        <v>1838</v>
      </c>
      <c r="C69" s="100" t="s">
        <v>64</v>
      </c>
      <c r="D69" s="100" t="s">
        <v>64</v>
      </c>
      <c r="E69" s="100" t="s">
        <v>64</v>
      </c>
      <c r="F69" s="101">
        <v>0</v>
      </c>
      <c r="G69" s="101">
        <v>2147483647</v>
      </c>
      <c r="H69" s="120">
        <v>1</v>
      </c>
      <c r="I69" s="120">
        <v>0</v>
      </c>
      <c r="J69" s="100" t="s">
        <v>96</v>
      </c>
      <c r="K69" s="120">
        <v>1</v>
      </c>
      <c r="L69" s="120">
        <v>2</v>
      </c>
      <c r="M69" s="120">
        <v>2</v>
      </c>
      <c r="N69" s="100" t="s">
        <v>11</v>
      </c>
      <c r="O69" s="100">
        <v>2</v>
      </c>
      <c r="P69" s="100"/>
      <c r="Q69" s="100"/>
      <c r="R69" s="100" t="str">
        <f t="shared" si="2"/>
        <v>DOPM2.</v>
      </c>
      <c r="S69" s="215"/>
      <c r="T69" s="215"/>
      <c r="U69" s="238" t="s">
        <v>69</v>
      </c>
      <c r="V69" s="100"/>
      <c r="W69" s="215"/>
    </row>
    <row r="70" spans="1:23" x14ac:dyDescent="0.25">
      <c r="A70" s="9" t="str">
        <f t="shared" ref="A70:A133" si="3">"AO"&amp;(ROW(A66) -1)</f>
        <v>AO65</v>
      </c>
      <c r="B70" s="12" t="s">
        <v>1839</v>
      </c>
      <c r="C70" s="100" t="s">
        <v>64</v>
      </c>
      <c r="D70" s="100" t="s">
        <v>64</v>
      </c>
      <c r="E70" s="100" t="s">
        <v>64</v>
      </c>
      <c r="F70" s="101">
        <v>0</v>
      </c>
      <c r="G70" s="101">
        <v>2147483647</v>
      </c>
      <c r="H70" s="120">
        <v>1</v>
      </c>
      <c r="I70" s="120">
        <v>0</v>
      </c>
      <c r="J70" s="100" t="s">
        <v>96</v>
      </c>
      <c r="K70" s="120">
        <v>1</v>
      </c>
      <c r="L70" s="120">
        <v>2</v>
      </c>
      <c r="M70" s="120">
        <v>2</v>
      </c>
      <c r="N70" s="100" t="s">
        <v>11</v>
      </c>
      <c r="O70" s="100">
        <v>2</v>
      </c>
      <c r="P70" s="100" t="s">
        <v>132</v>
      </c>
      <c r="Q70" s="100" t="s">
        <v>84</v>
      </c>
      <c r="R70" s="100" t="str">
        <f t="shared" si="2"/>
        <v>DOPM2.RmpTms</v>
      </c>
      <c r="S70" s="215" t="s">
        <v>168</v>
      </c>
      <c r="T70" s="215"/>
      <c r="U70" s="238" t="s">
        <v>69</v>
      </c>
      <c r="V70" s="100"/>
      <c r="W70" s="215"/>
    </row>
    <row r="71" spans="1:23" x14ac:dyDescent="0.25">
      <c r="A71" s="9" t="str">
        <f t="shared" si="3"/>
        <v>AO66</v>
      </c>
      <c r="B71" s="12" t="s">
        <v>1840</v>
      </c>
      <c r="C71" s="100" t="s">
        <v>64</v>
      </c>
      <c r="D71" s="100" t="s">
        <v>64</v>
      </c>
      <c r="E71" s="100" t="s">
        <v>64</v>
      </c>
      <c r="F71" s="101">
        <v>0</v>
      </c>
      <c r="G71" s="101">
        <v>2147483647</v>
      </c>
      <c r="H71" s="120">
        <v>1</v>
      </c>
      <c r="I71" s="120">
        <v>0</v>
      </c>
      <c r="J71" s="100" t="s">
        <v>96</v>
      </c>
      <c r="K71" s="120">
        <v>1</v>
      </c>
      <c r="L71" s="120">
        <v>2</v>
      </c>
      <c r="M71" s="120">
        <v>2</v>
      </c>
      <c r="N71" s="100" t="s">
        <v>11</v>
      </c>
      <c r="O71" s="100">
        <v>2</v>
      </c>
      <c r="P71" s="100" t="s">
        <v>132</v>
      </c>
      <c r="Q71" s="100" t="s">
        <v>84</v>
      </c>
      <c r="R71" s="100" t="str">
        <f t="shared" si="2"/>
        <v>DOPM.RmpTms</v>
      </c>
      <c r="S71" s="215" t="s">
        <v>168</v>
      </c>
      <c r="T71" s="215"/>
      <c r="U71" s="238" t="s">
        <v>69</v>
      </c>
      <c r="V71" s="100"/>
      <c r="W71" s="215"/>
    </row>
    <row r="72" spans="1:23" ht="24" x14ac:dyDescent="0.25">
      <c r="A72" s="9" t="str">
        <f t="shared" si="3"/>
        <v>AO67</v>
      </c>
      <c r="B72" s="12" t="s">
        <v>1841</v>
      </c>
      <c r="C72" s="100" t="s">
        <v>64</v>
      </c>
      <c r="D72" s="100" t="s">
        <v>64</v>
      </c>
      <c r="E72" s="100" t="s">
        <v>64</v>
      </c>
      <c r="F72" s="101">
        <v>0</v>
      </c>
      <c r="G72" s="101" t="s">
        <v>1090</v>
      </c>
      <c r="H72" s="120">
        <v>1</v>
      </c>
      <c r="I72" s="120">
        <v>0</v>
      </c>
      <c r="J72" s="100" t="s">
        <v>68</v>
      </c>
      <c r="K72" s="120">
        <v>1</v>
      </c>
      <c r="L72" s="120"/>
      <c r="M72" s="120"/>
      <c r="N72" s="100"/>
      <c r="O72" s="100"/>
      <c r="P72" s="100"/>
      <c r="Q72" s="100"/>
      <c r="R72" s="100" t="str">
        <f>N72&amp;O30 &amp;"."&amp;P72</f>
        <v>1.</v>
      </c>
      <c r="S72" s="215"/>
      <c r="T72" s="215"/>
      <c r="U72" s="238" t="s">
        <v>69</v>
      </c>
      <c r="V72" s="100"/>
      <c r="W72" s="215"/>
    </row>
    <row r="73" spans="1:23" ht="24" x14ac:dyDescent="0.25">
      <c r="A73" s="9" t="str">
        <f t="shared" si="3"/>
        <v>AO68</v>
      </c>
      <c r="B73" s="12" t="s">
        <v>1842</v>
      </c>
      <c r="C73" s="100" t="s">
        <v>64</v>
      </c>
      <c r="D73" s="100" t="s">
        <v>64</v>
      </c>
      <c r="E73" s="100" t="s">
        <v>64</v>
      </c>
      <c r="F73" s="101">
        <v>-1000</v>
      </c>
      <c r="G73" s="101">
        <v>1000</v>
      </c>
      <c r="H73" s="120">
        <v>1</v>
      </c>
      <c r="I73" s="120">
        <v>0</v>
      </c>
      <c r="J73" s="100" t="s">
        <v>344</v>
      </c>
      <c r="K73" s="120">
        <v>0.1</v>
      </c>
      <c r="L73" s="120">
        <v>2</v>
      </c>
      <c r="M73" s="120">
        <v>2</v>
      </c>
      <c r="N73" s="47" t="s">
        <v>1247</v>
      </c>
      <c r="O73" s="46"/>
      <c r="P73" s="14" t="s">
        <v>1248</v>
      </c>
      <c r="Q73" s="13" t="s">
        <v>121</v>
      </c>
      <c r="R73" s="100" t="str">
        <f t="shared" ref="R73:R141" si="4">N73&amp;O74 &amp;"."&amp;P73</f>
        <v>DCHD.WTgt</v>
      </c>
      <c r="S73" s="215" t="s">
        <v>174</v>
      </c>
      <c r="T73" s="215"/>
      <c r="U73" s="238" t="s">
        <v>69</v>
      </c>
      <c r="V73" s="100"/>
      <c r="W73" s="215"/>
    </row>
    <row r="74" spans="1:23" x14ac:dyDescent="0.25">
      <c r="A74" s="9" t="str">
        <f t="shared" si="3"/>
        <v>AO69</v>
      </c>
      <c r="B74" s="12" t="s">
        <v>760</v>
      </c>
      <c r="C74" s="100" t="s">
        <v>64</v>
      </c>
      <c r="D74" s="100" t="s">
        <v>64</v>
      </c>
      <c r="E74" s="100" t="s">
        <v>64</v>
      </c>
      <c r="F74" s="101">
        <v>0</v>
      </c>
      <c r="G74" s="101">
        <v>2147483647</v>
      </c>
      <c r="H74" s="120">
        <v>1</v>
      </c>
      <c r="I74" s="120">
        <v>0</v>
      </c>
      <c r="J74" s="100" t="s">
        <v>96</v>
      </c>
      <c r="K74" s="120">
        <v>1</v>
      </c>
      <c r="L74" s="120">
        <v>2</v>
      </c>
      <c r="M74" s="120">
        <v>2</v>
      </c>
      <c r="N74" s="47" t="s">
        <v>1247</v>
      </c>
      <c r="O74" s="46"/>
      <c r="P74" s="14" t="s">
        <v>130</v>
      </c>
      <c r="Q74" s="13" t="s">
        <v>84</v>
      </c>
      <c r="R74" s="100" t="str">
        <f>N74&amp;O76 &amp;"."&amp;P74</f>
        <v>DCHD.WinTms</v>
      </c>
      <c r="S74" s="215" t="s">
        <v>174</v>
      </c>
      <c r="T74" s="215"/>
      <c r="U74" s="238" t="s">
        <v>69</v>
      </c>
      <c r="V74" s="100"/>
      <c r="W74" s="215"/>
    </row>
    <row r="75" spans="1:23" x14ac:dyDescent="0.25">
      <c r="A75" s="9" t="str">
        <f t="shared" si="3"/>
        <v>AO70</v>
      </c>
      <c r="B75" s="12" t="s">
        <v>1810</v>
      </c>
      <c r="C75" s="100" t="s">
        <v>64</v>
      </c>
      <c r="D75" s="100" t="s">
        <v>64</v>
      </c>
      <c r="E75" s="100" t="s">
        <v>64</v>
      </c>
      <c r="F75" s="101">
        <v>0</v>
      </c>
      <c r="G75" s="101">
        <v>2147483647</v>
      </c>
      <c r="H75" s="120">
        <v>1</v>
      </c>
      <c r="I75" s="120">
        <v>0</v>
      </c>
      <c r="J75" s="100" t="s">
        <v>96</v>
      </c>
      <c r="K75" s="120">
        <v>1</v>
      </c>
      <c r="L75" s="120">
        <v>2</v>
      </c>
      <c r="M75" s="120">
        <v>2</v>
      </c>
      <c r="N75" s="47" t="s">
        <v>1247</v>
      </c>
      <c r="O75" s="46"/>
      <c r="P75" s="13" t="s">
        <v>132</v>
      </c>
      <c r="Q75" s="13" t="s">
        <v>84</v>
      </c>
      <c r="R75" s="13" t="str">
        <f t="shared" ref="R75" si="5">N75&amp;O75 &amp;"."&amp;P75</f>
        <v>DCHD.RmpTms</v>
      </c>
      <c r="S75" s="215" t="s">
        <v>174</v>
      </c>
      <c r="T75" s="215"/>
      <c r="U75" s="238" t="s">
        <v>69</v>
      </c>
      <c r="V75" s="100"/>
      <c r="W75" s="215"/>
    </row>
    <row r="76" spans="1:23" x14ac:dyDescent="0.25">
      <c r="A76" s="9" t="str">
        <f t="shared" si="3"/>
        <v>AO71</v>
      </c>
      <c r="B76" s="12" t="s">
        <v>761</v>
      </c>
      <c r="C76" s="100" t="s">
        <v>64</v>
      </c>
      <c r="D76" s="100" t="s">
        <v>64</v>
      </c>
      <c r="E76" s="100" t="s">
        <v>64</v>
      </c>
      <c r="F76" s="101">
        <v>0</v>
      </c>
      <c r="G76" s="101">
        <v>2147483647</v>
      </c>
      <c r="H76" s="120">
        <v>1</v>
      </c>
      <c r="I76" s="120">
        <v>0</v>
      </c>
      <c r="J76" s="100" t="s">
        <v>96</v>
      </c>
      <c r="K76" s="120">
        <v>1</v>
      </c>
      <c r="L76" s="120">
        <v>2</v>
      </c>
      <c r="M76" s="120">
        <v>2</v>
      </c>
      <c r="N76" s="47" t="s">
        <v>1247</v>
      </c>
      <c r="O76" s="46"/>
      <c r="P76" s="14" t="s">
        <v>131</v>
      </c>
      <c r="Q76" s="13" t="s">
        <v>84</v>
      </c>
      <c r="R76" s="100" t="str">
        <f>N76&amp;O77 &amp;"."&amp;P76</f>
        <v>DCHD.RevtTms</v>
      </c>
      <c r="S76" s="215" t="s">
        <v>174</v>
      </c>
      <c r="T76" s="215"/>
      <c r="U76" s="238" t="s">
        <v>69</v>
      </c>
      <c r="V76" s="100"/>
      <c r="W76" s="215"/>
    </row>
    <row r="77" spans="1:23" x14ac:dyDescent="0.25">
      <c r="A77" s="9" t="str">
        <f t="shared" si="3"/>
        <v>AO72</v>
      </c>
      <c r="B77" s="12" t="s">
        <v>1807</v>
      </c>
      <c r="C77" s="100" t="s">
        <v>64</v>
      </c>
      <c r="D77" s="100" t="s">
        <v>64</v>
      </c>
      <c r="E77" s="100" t="s">
        <v>64</v>
      </c>
      <c r="F77" s="101">
        <v>0</v>
      </c>
      <c r="G77" s="101">
        <v>2147483647</v>
      </c>
      <c r="H77" s="120">
        <v>1</v>
      </c>
      <c r="I77" s="120">
        <v>0</v>
      </c>
      <c r="J77" s="100" t="s">
        <v>96</v>
      </c>
      <c r="K77" s="120">
        <v>1</v>
      </c>
      <c r="L77" s="120">
        <v>2</v>
      </c>
      <c r="M77" s="120">
        <v>2</v>
      </c>
      <c r="N77" s="47" t="s">
        <v>1247</v>
      </c>
      <c r="O77" s="46"/>
      <c r="P77" s="14" t="s">
        <v>1205</v>
      </c>
      <c r="Q77" s="13" t="s">
        <v>84</v>
      </c>
      <c r="R77" s="13" t="str">
        <f t="shared" ref="R77:R80" si="6">N77&amp;O77 &amp;"."&amp;P77</f>
        <v>DCHD.RmpUpRte</v>
      </c>
      <c r="S77" s="215" t="s">
        <v>174</v>
      </c>
      <c r="T77" s="215"/>
      <c r="U77" s="238" t="s">
        <v>69</v>
      </c>
      <c r="V77" s="100"/>
      <c r="W77" s="215"/>
    </row>
    <row r="78" spans="1:23" x14ac:dyDescent="0.25">
      <c r="A78" s="9" t="str">
        <f t="shared" si="3"/>
        <v>AO73</v>
      </c>
      <c r="B78" s="12" t="s">
        <v>1806</v>
      </c>
      <c r="C78" s="100" t="s">
        <v>64</v>
      </c>
      <c r="D78" s="100" t="s">
        <v>64</v>
      </c>
      <c r="E78" s="100" t="s">
        <v>64</v>
      </c>
      <c r="F78" s="101">
        <v>0</v>
      </c>
      <c r="G78" s="101">
        <v>2147483647</v>
      </c>
      <c r="H78" s="120">
        <v>1</v>
      </c>
      <c r="I78" s="120">
        <v>0</v>
      </c>
      <c r="J78" s="100" t="s">
        <v>96</v>
      </c>
      <c r="K78" s="120">
        <v>1</v>
      </c>
      <c r="L78" s="120">
        <v>2</v>
      </c>
      <c r="M78" s="120">
        <v>2</v>
      </c>
      <c r="N78" s="47" t="s">
        <v>1247</v>
      </c>
      <c r="O78" s="46"/>
      <c r="P78" s="14" t="s">
        <v>1206</v>
      </c>
      <c r="Q78" s="13" t="s">
        <v>84</v>
      </c>
      <c r="R78" s="13" t="str">
        <f t="shared" si="6"/>
        <v>DCHD.RmpDnRte</v>
      </c>
      <c r="S78" s="215" t="s">
        <v>174</v>
      </c>
      <c r="T78" s="215"/>
      <c r="U78" s="238" t="s">
        <v>69</v>
      </c>
      <c r="V78" s="100"/>
      <c r="W78" s="215"/>
    </row>
    <row r="79" spans="1:23" ht="24" x14ac:dyDescent="0.25">
      <c r="A79" s="9" t="str">
        <f t="shared" si="3"/>
        <v>AO74</v>
      </c>
      <c r="B79" s="12" t="s">
        <v>1808</v>
      </c>
      <c r="C79" s="100" t="s">
        <v>64</v>
      </c>
      <c r="D79" s="100" t="s">
        <v>64</v>
      </c>
      <c r="E79" s="100" t="s">
        <v>64</v>
      </c>
      <c r="F79" s="101">
        <v>0</v>
      </c>
      <c r="G79" s="101">
        <v>2147483647</v>
      </c>
      <c r="H79" s="120">
        <v>1</v>
      </c>
      <c r="I79" s="120">
        <v>0</v>
      </c>
      <c r="J79" s="100" t="s">
        <v>96</v>
      </c>
      <c r="K79" s="120">
        <v>1</v>
      </c>
      <c r="L79" s="120">
        <v>2</v>
      </c>
      <c r="M79" s="120">
        <v>2</v>
      </c>
      <c r="N79" s="47" t="s">
        <v>1247</v>
      </c>
      <c r="O79" s="46"/>
      <c r="P79" s="14" t="s">
        <v>1177</v>
      </c>
      <c r="Q79" s="13" t="s">
        <v>84</v>
      </c>
      <c r="R79" s="13" t="str">
        <f t="shared" si="6"/>
        <v>DCHD.ChaRmpUpRte</v>
      </c>
      <c r="S79" s="215" t="s">
        <v>174</v>
      </c>
      <c r="T79" s="215"/>
      <c r="U79" s="238" t="s">
        <v>69</v>
      </c>
      <c r="V79" s="100"/>
      <c r="W79" s="215"/>
    </row>
    <row r="80" spans="1:23" ht="24" x14ac:dyDescent="0.25">
      <c r="A80" s="9" t="str">
        <f t="shared" si="3"/>
        <v>AO75</v>
      </c>
      <c r="B80" s="12" t="s">
        <v>1809</v>
      </c>
      <c r="C80" s="100" t="s">
        <v>64</v>
      </c>
      <c r="D80" s="100" t="s">
        <v>64</v>
      </c>
      <c r="E80" s="100" t="s">
        <v>64</v>
      </c>
      <c r="F80" s="101">
        <v>0</v>
      </c>
      <c r="G80" s="101">
        <v>2147483647</v>
      </c>
      <c r="H80" s="120">
        <v>1</v>
      </c>
      <c r="I80" s="120">
        <v>0</v>
      </c>
      <c r="J80" s="100" t="s">
        <v>96</v>
      </c>
      <c r="K80" s="120">
        <v>1</v>
      </c>
      <c r="L80" s="120">
        <v>2</v>
      </c>
      <c r="M80" s="120">
        <v>2</v>
      </c>
      <c r="N80" s="47" t="s">
        <v>1247</v>
      </c>
      <c r="O80" s="46"/>
      <c r="P80" s="14" t="s">
        <v>1178</v>
      </c>
      <c r="Q80" s="13" t="s">
        <v>84</v>
      </c>
      <c r="R80" s="13" t="str">
        <f t="shared" si="6"/>
        <v>DCHD.ChaRmpDnRte</v>
      </c>
      <c r="S80" s="215" t="s">
        <v>174</v>
      </c>
      <c r="T80" s="215"/>
      <c r="U80" s="238" t="s">
        <v>69</v>
      </c>
      <c r="V80" s="100"/>
      <c r="W80" s="215"/>
    </row>
    <row r="81" spans="1:23" ht="96" x14ac:dyDescent="0.25">
      <c r="A81" s="9" t="str">
        <f t="shared" si="3"/>
        <v>AO76</v>
      </c>
      <c r="B81" s="14" t="s">
        <v>712</v>
      </c>
      <c r="C81" s="100" t="s">
        <v>64</v>
      </c>
      <c r="D81" s="100" t="s">
        <v>64</v>
      </c>
      <c r="E81" s="100" t="s">
        <v>64</v>
      </c>
      <c r="F81" s="101">
        <v>0</v>
      </c>
      <c r="G81" s="101">
        <v>2</v>
      </c>
      <c r="H81" s="120">
        <v>1</v>
      </c>
      <c r="I81" s="120">
        <v>0</v>
      </c>
      <c r="J81" s="100" t="s">
        <v>68</v>
      </c>
      <c r="K81" s="127">
        <v>1</v>
      </c>
      <c r="L81" s="120">
        <v>2</v>
      </c>
      <c r="M81" s="120">
        <v>2</v>
      </c>
      <c r="N81" s="100" t="s">
        <v>138</v>
      </c>
      <c r="O81" s="100">
        <v>1</v>
      </c>
      <c r="P81" s="100" t="s">
        <v>215</v>
      </c>
      <c r="Q81" s="100" t="s">
        <v>133</v>
      </c>
      <c r="R81" s="100" t="str">
        <f t="shared" si="4"/>
        <v>DRCT.VArAct</v>
      </c>
      <c r="S81" s="215" t="s">
        <v>173</v>
      </c>
      <c r="T81" s="215"/>
      <c r="U81" s="238" t="s">
        <v>69</v>
      </c>
      <c r="V81" s="100" t="s">
        <v>693</v>
      </c>
      <c r="W81" s="215" t="s">
        <v>227</v>
      </c>
    </row>
    <row r="82" spans="1:23" ht="48" x14ac:dyDescent="0.25">
      <c r="A82" s="9" t="str">
        <f t="shared" si="3"/>
        <v>AO77</v>
      </c>
      <c r="B82" s="14" t="s">
        <v>855</v>
      </c>
      <c r="C82" s="100"/>
      <c r="D82" s="100"/>
      <c r="E82" s="100"/>
      <c r="F82" s="101">
        <v>-1000</v>
      </c>
      <c r="G82" s="101">
        <v>1000</v>
      </c>
      <c r="H82" s="120">
        <v>1</v>
      </c>
      <c r="I82" s="120">
        <v>0</v>
      </c>
      <c r="J82" s="100" t="s">
        <v>83</v>
      </c>
      <c r="K82" s="120">
        <v>0.1</v>
      </c>
      <c r="L82" s="120"/>
      <c r="M82" s="120"/>
      <c r="N82" s="100"/>
      <c r="O82" s="100"/>
      <c r="P82" s="100"/>
      <c r="Q82" s="100"/>
      <c r="R82" s="100" t="str">
        <f t="shared" si="4"/>
        <v>.</v>
      </c>
      <c r="S82" s="215"/>
      <c r="T82" s="215"/>
      <c r="U82" s="238" t="s">
        <v>69</v>
      </c>
      <c r="V82" s="100"/>
      <c r="W82" s="215"/>
    </row>
    <row r="83" spans="1:23" ht="48" x14ac:dyDescent="0.25">
      <c r="A83" s="9" t="str">
        <f t="shared" si="3"/>
        <v>AO78</v>
      </c>
      <c r="B83" s="14" t="s">
        <v>1089</v>
      </c>
      <c r="C83" s="100"/>
      <c r="D83" s="100"/>
      <c r="E83" s="100"/>
      <c r="F83" s="101">
        <v>-1000</v>
      </c>
      <c r="G83" s="101">
        <v>1000</v>
      </c>
      <c r="H83" s="120">
        <v>1</v>
      </c>
      <c r="I83" s="120">
        <v>0</v>
      </c>
      <c r="J83" s="100" t="s">
        <v>83</v>
      </c>
      <c r="K83" s="120">
        <v>0.1</v>
      </c>
      <c r="L83" s="120"/>
      <c r="M83" s="120"/>
      <c r="N83" s="100"/>
      <c r="O83" s="100"/>
      <c r="P83" s="100"/>
      <c r="Q83" s="100"/>
      <c r="R83" s="100" t="str">
        <f t="shared" si="4"/>
        <v>.</v>
      </c>
      <c r="S83" s="215"/>
      <c r="T83" s="215"/>
      <c r="U83" s="238" t="s">
        <v>69</v>
      </c>
      <c r="V83" s="100"/>
      <c r="W83" s="215"/>
    </row>
    <row r="84" spans="1:23" ht="36" x14ac:dyDescent="0.25">
      <c r="A84" s="9" t="str">
        <f t="shared" si="3"/>
        <v>AO79</v>
      </c>
      <c r="B84" s="14" t="s">
        <v>859</v>
      </c>
      <c r="C84" s="100"/>
      <c r="D84" s="100"/>
      <c r="E84" s="100"/>
      <c r="F84" s="101">
        <v>0</v>
      </c>
      <c r="G84" s="101">
        <v>1000</v>
      </c>
      <c r="H84" s="120">
        <v>0.1</v>
      </c>
      <c r="I84" s="120">
        <v>0</v>
      </c>
      <c r="J84" s="100" t="s">
        <v>83</v>
      </c>
      <c r="K84" s="120">
        <v>0.1</v>
      </c>
      <c r="L84" s="120"/>
      <c r="M84" s="120"/>
      <c r="N84" s="100"/>
      <c r="O84" s="100"/>
      <c r="P84" s="100"/>
      <c r="Q84" s="100"/>
      <c r="R84" s="100" t="str">
        <f t="shared" si="4"/>
        <v>.</v>
      </c>
      <c r="S84" s="215"/>
      <c r="T84" s="215"/>
      <c r="U84" s="238" t="s">
        <v>69</v>
      </c>
      <c r="V84" s="100"/>
      <c r="W84" s="215"/>
    </row>
    <row r="85" spans="1:23" ht="24" x14ac:dyDescent="0.25">
      <c r="A85" s="9" t="str">
        <f t="shared" si="3"/>
        <v>AO80</v>
      </c>
      <c r="B85" s="14" t="s">
        <v>857</v>
      </c>
      <c r="C85" s="100"/>
      <c r="D85" s="100"/>
      <c r="E85" s="100"/>
      <c r="F85" s="101">
        <v>0</v>
      </c>
      <c r="G85" s="101">
        <v>2147483647</v>
      </c>
      <c r="H85" s="120">
        <v>1</v>
      </c>
      <c r="I85" s="120">
        <v>0</v>
      </c>
      <c r="J85" s="100" t="s">
        <v>96</v>
      </c>
      <c r="K85" s="120" t="s">
        <v>363</v>
      </c>
      <c r="L85" s="120"/>
      <c r="M85" s="120"/>
      <c r="N85" s="100"/>
      <c r="O85" s="100"/>
      <c r="P85" s="100"/>
      <c r="Q85" s="100"/>
      <c r="R85" s="100" t="str">
        <f t="shared" si="4"/>
        <v>.</v>
      </c>
      <c r="S85" s="215"/>
      <c r="T85" s="215"/>
      <c r="U85" s="238" t="s">
        <v>69</v>
      </c>
      <c r="V85" s="100"/>
      <c r="W85" s="215"/>
    </row>
    <row r="86" spans="1:23" ht="24" x14ac:dyDescent="0.25">
      <c r="A86" s="9" t="str">
        <f t="shared" si="3"/>
        <v>AO81</v>
      </c>
      <c r="B86" s="12" t="s">
        <v>1092</v>
      </c>
      <c r="C86" s="100" t="s">
        <v>64</v>
      </c>
      <c r="D86" s="100" t="s">
        <v>64</v>
      </c>
      <c r="E86" s="100" t="s">
        <v>64</v>
      </c>
      <c r="F86" s="101">
        <v>0</v>
      </c>
      <c r="G86" s="101" t="s">
        <v>1090</v>
      </c>
      <c r="H86" s="120">
        <v>1</v>
      </c>
      <c r="I86" s="120">
        <v>0</v>
      </c>
      <c r="J86" s="100" t="s">
        <v>68</v>
      </c>
      <c r="K86" s="120">
        <v>1</v>
      </c>
      <c r="L86" s="120"/>
      <c r="M86" s="120"/>
      <c r="N86" s="100"/>
      <c r="O86" s="100"/>
      <c r="P86" s="100"/>
      <c r="Q86" s="100"/>
      <c r="R86" s="100" t="str">
        <f t="shared" si="4"/>
        <v>1.</v>
      </c>
      <c r="S86" s="215"/>
      <c r="T86" s="215"/>
      <c r="U86" s="238" t="s">
        <v>69</v>
      </c>
      <c r="V86" s="100"/>
      <c r="W86" s="215"/>
    </row>
    <row r="87" spans="1:23" ht="48" x14ac:dyDescent="0.25">
      <c r="A87" s="9" t="str">
        <f t="shared" si="3"/>
        <v>AO82</v>
      </c>
      <c r="B87" s="14" t="s">
        <v>763</v>
      </c>
      <c r="C87" s="100" t="s">
        <v>64</v>
      </c>
      <c r="D87" s="100" t="s">
        <v>64</v>
      </c>
      <c r="E87" s="100" t="s">
        <v>64</v>
      </c>
      <c r="F87" s="101">
        <v>0</v>
      </c>
      <c r="G87" s="101">
        <v>1000</v>
      </c>
      <c r="H87" s="120">
        <v>0.1</v>
      </c>
      <c r="I87" s="120">
        <v>0</v>
      </c>
      <c r="J87" s="100" t="s">
        <v>83</v>
      </c>
      <c r="K87" s="120">
        <v>0.1</v>
      </c>
      <c r="L87" s="120">
        <v>2</v>
      </c>
      <c r="M87" s="120">
        <v>2</v>
      </c>
      <c r="N87" s="100" t="s">
        <v>138</v>
      </c>
      <c r="O87" s="100">
        <v>1</v>
      </c>
      <c r="P87" s="100" t="s">
        <v>719</v>
      </c>
      <c r="Q87" s="100"/>
      <c r="R87" s="100" t="str">
        <f t="shared" si="4"/>
        <v>DRCT.WMaxLimPct, DRCT.PkWLim</v>
      </c>
      <c r="S87" s="215"/>
      <c r="T87" s="215"/>
      <c r="U87" s="238" t="s">
        <v>69</v>
      </c>
      <c r="V87" s="100"/>
      <c r="W87" s="215"/>
    </row>
    <row r="88" spans="1:23" x14ac:dyDescent="0.25">
      <c r="A88" s="9" t="str">
        <f t="shared" si="3"/>
        <v>AO83</v>
      </c>
      <c r="B88" s="12" t="s">
        <v>800</v>
      </c>
      <c r="C88" s="100">
        <v>2</v>
      </c>
      <c r="D88" s="100">
        <v>0</v>
      </c>
      <c r="E88" s="100">
        <v>2147483647</v>
      </c>
      <c r="F88" s="101">
        <v>1</v>
      </c>
      <c r="G88" s="101">
        <v>0</v>
      </c>
      <c r="H88" s="120"/>
      <c r="I88" s="120">
        <v>1</v>
      </c>
      <c r="J88" s="100"/>
      <c r="K88" s="120"/>
      <c r="L88" s="120"/>
      <c r="M88" s="120"/>
      <c r="N88" s="100"/>
      <c r="O88" s="100"/>
      <c r="P88" s="100"/>
      <c r="Q88" s="100"/>
      <c r="R88" s="100" t="str">
        <f t="shared" si="4"/>
        <v>1.</v>
      </c>
      <c r="S88" s="215"/>
      <c r="T88" s="215"/>
      <c r="U88" s="238" t="s">
        <v>69</v>
      </c>
      <c r="V88" s="100"/>
      <c r="W88" s="215"/>
    </row>
    <row r="89" spans="1:23" ht="36" x14ac:dyDescent="0.25">
      <c r="A89" s="9" t="str">
        <f t="shared" si="3"/>
        <v>AO84</v>
      </c>
      <c r="B89" s="14" t="s">
        <v>325</v>
      </c>
      <c r="C89" s="100" t="s">
        <v>64</v>
      </c>
      <c r="D89" s="100" t="s">
        <v>64</v>
      </c>
      <c r="E89" s="100" t="s">
        <v>64</v>
      </c>
      <c r="F89" s="101">
        <v>0</v>
      </c>
      <c r="G89" s="101">
        <v>2147483647</v>
      </c>
      <c r="H89" s="120">
        <v>1</v>
      </c>
      <c r="I89" s="120">
        <v>0</v>
      </c>
      <c r="J89" s="100" t="s">
        <v>99</v>
      </c>
      <c r="K89" s="120">
        <v>1</v>
      </c>
      <c r="L89" s="120">
        <v>2</v>
      </c>
      <c r="M89" s="120">
        <v>2</v>
      </c>
      <c r="N89" s="100" t="s">
        <v>138</v>
      </c>
      <c r="O89" s="100">
        <v>1</v>
      </c>
      <c r="P89" s="100" t="s">
        <v>303</v>
      </c>
      <c r="Q89" s="100" t="s">
        <v>121</v>
      </c>
      <c r="R89" s="100" t="str">
        <f t="shared" si="4"/>
        <v>DRCT9.DRCT.PkWLim</v>
      </c>
      <c r="S89" s="215" t="s">
        <v>302</v>
      </c>
      <c r="T89" s="215"/>
      <c r="U89" s="238" t="s">
        <v>69</v>
      </c>
      <c r="V89" s="100"/>
      <c r="W89" s="215"/>
    </row>
    <row r="90" spans="1:23" x14ac:dyDescent="0.25">
      <c r="A90" s="9" t="str">
        <f t="shared" si="3"/>
        <v>AO85</v>
      </c>
      <c r="B90" s="12" t="s">
        <v>666</v>
      </c>
      <c r="C90" s="100" t="s">
        <v>64</v>
      </c>
      <c r="D90" s="100" t="s">
        <v>64</v>
      </c>
      <c r="E90" s="100" t="s">
        <v>64</v>
      </c>
      <c r="F90" s="101">
        <v>0</v>
      </c>
      <c r="G90" s="100">
        <v>2147483647</v>
      </c>
      <c r="H90" s="120">
        <v>1</v>
      </c>
      <c r="I90" s="120">
        <v>0</v>
      </c>
      <c r="J90" s="100" t="s">
        <v>96</v>
      </c>
      <c r="K90" s="120">
        <v>1</v>
      </c>
      <c r="L90" s="120">
        <v>2</v>
      </c>
      <c r="M90" s="120">
        <v>2</v>
      </c>
      <c r="N90" s="100" t="s">
        <v>11</v>
      </c>
      <c r="O90" s="100">
        <v>9</v>
      </c>
      <c r="P90" s="100" t="s">
        <v>130</v>
      </c>
      <c r="Q90" s="100" t="s">
        <v>84</v>
      </c>
      <c r="R90" s="100" t="str">
        <f t="shared" si="4"/>
        <v>DOPM9.WinTms</v>
      </c>
      <c r="S90" s="215" t="s">
        <v>302</v>
      </c>
      <c r="T90" s="215"/>
      <c r="U90" s="238" t="s">
        <v>69</v>
      </c>
      <c r="V90" s="100"/>
      <c r="W90" s="215"/>
    </row>
    <row r="91" spans="1:23" x14ac:dyDescent="0.25">
      <c r="A91" s="9" t="str">
        <f t="shared" si="3"/>
        <v>AO86</v>
      </c>
      <c r="B91" s="12" t="s">
        <v>668</v>
      </c>
      <c r="C91" s="100" t="s">
        <v>64</v>
      </c>
      <c r="D91" s="100" t="s">
        <v>64</v>
      </c>
      <c r="E91" s="100" t="s">
        <v>64</v>
      </c>
      <c r="F91" s="101">
        <v>0</v>
      </c>
      <c r="G91" s="100">
        <v>2147483647</v>
      </c>
      <c r="H91" s="120">
        <v>1</v>
      </c>
      <c r="I91" s="120">
        <v>0</v>
      </c>
      <c r="J91" s="100" t="s">
        <v>554</v>
      </c>
      <c r="K91" s="120">
        <v>1</v>
      </c>
      <c r="L91" s="120">
        <v>2</v>
      </c>
      <c r="M91" s="120">
        <v>2</v>
      </c>
      <c r="N91" s="100" t="s">
        <v>11</v>
      </c>
      <c r="O91" s="100">
        <v>9</v>
      </c>
      <c r="P91" s="100" t="s">
        <v>224</v>
      </c>
      <c r="Q91" s="100" t="s">
        <v>84</v>
      </c>
      <c r="R91" s="100" t="str">
        <f t="shared" si="4"/>
        <v>DOPM.RvrtTms</v>
      </c>
      <c r="S91" s="215" t="s">
        <v>302</v>
      </c>
      <c r="T91" s="215"/>
      <c r="U91" s="238" t="s">
        <v>69</v>
      </c>
      <c r="V91" s="100"/>
      <c r="W91" s="215"/>
    </row>
    <row r="92" spans="1:23" x14ac:dyDescent="0.25">
      <c r="A92" s="9" t="str">
        <f t="shared" si="3"/>
        <v>AO87</v>
      </c>
      <c r="B92" s="12" t="s">
        <v>667</v>
      </c>
      <c r="C92" s="100" t="s">
        <v>64</v>
      </c>
      <c r="D92" s="100" t="s">
        <v>64</v>
      </c>
      <c r="E92" s="100" t="s">
        <v>64</v>
      </c>
      <c r="F92" s="101">
        <v>0</v>
      </c>
      <c r="G92" s="100">
        <v>2147483647</v>
      </c>
      <c r="H92" s="120">
        <v>1</v>
      </c>
      <c r="I92" s="120">
        <v>0</v>
      </c>
      <c r="J92" s="100" t="s">
        <v>554</v>
      </c>
      <c r="K92" s="120">
        <v>1</v>
      </c>
      <c r="L92" s="120">
        <v>2</v>
      </c>
      <c r="M92" s="120">
        <v>2</v>
      </c>
      <c r="N92" s="100"/>
      <c r="O92" s="100"/>
      <c r="P92" s="100" t="s">
        <v>11</v>
      </c>
      <c r="Q92" s="100">
        <v>9</v>
      </c>
      <c r="R92" s="100" t="str">
        <f t="shared" si="4"/>
        <v>9.DOPM</v>
      </c>
      <c r="S92" s="100" t="s">
        <v>132</v>
      </c>
      <c r="T92" s="100" t="s">
        <v>84</v>
      </c>
      <c r="U92" s="238" t="s">
        <v>69</v>
      </c>
      <c r="V92" s="100"/>
      <c r="W92" s="215"/>
    </row>
    <row r="93" spans="1:23" x14ac:dyDescent="0.25">
      <c r="A93" s="9" t="str">
        <f t="shared" si="3"/>
        <v>AO88</v>
      </c>
      <c r="B93" s="12" t="s">
        <v>669</v>
      </c>
      <c r="C93" s="100" t="s">
        <v>64</v>
      </c>
      <c r="D93" s="100" t="s">
        <v>64</v>
      </c>
      <c r="E93" s="100" t="s">
        <v>64</v>
      </c>
      <c r="F93" s="101">
        <v>0</v>
      </c>
      <c r="G93" s="100">
        <v>2147483647</v>
      </c>
      <c r="H93" s="120">
        <v>1</v>
      </c>
      <c r="I93" s="120">
        <v>0</v>
      </c>
      <c r="J93" s="100" t="s">
        <v>554</v>
      </c>
      <c r="K93" s="120">
        <v>1</v>
      </c>
      <c r="L93" s="120">
        <v>2</v>
      </c>
      <c r="M93" s="120">
        <v>2</v>
      </c>
      <c r="N93" s="100" t="s">
        <v>11</v>
      </c>
      <c r="O93" s="100">
        <v>9</v>
      </c>
      <c r="P93" s="100" t="s">
        <v>132</v>
      </c>
      <c r="Q93" s="100" t="s">
        <v>84</v>
      </c>
      <c r="R93" s="100" t="str">
        <f t="shared" si="4"/>
        <v>DOPM.RmpTms</v>
      </c>
      <c r="S93" s="215"/>
      <c r="T93" s="215"/>
      <c r="U93" s="238" t="s">
        <v>69</v>
      </c>
      <c r="V93" s="100"/>
      <c r="W93" s="215"/>
    </row>
    <row r="94" spans="1:23" ht="24" x14ac:dyDescent="0.25">
      <c r="A94" s="9" t="str">
        <f t="shared" si="3"/>
        <v>AO89</v>
      </c>
      <c r="B94" s="12" t="s">
        <v>1093</v>
      </c>
      <c r="C94" s="100" t="s">
        <v>64</v>
      </c>
      <c r="D94" s="100" t="s">
        <v>64</v>
      </c>
      <c r="E94" s="100" t="s">
        <v>64</v>
      </c>
      <c r="F94" s="101">
        <v>0</v>
      </c>
      <c r="G94" s="101" t="s">
        <v>1090</v>
      </c>
      <c r="H94" s="120">
        <v>1</v>
      </c>
      <c r="I94" s="120">
        <v>0</v>
      </c>
      <c r="J94" s="100" t="s">
        <v>68</v>
      </c>
      <c r="K94" s="120">
        <v>1</v>
      </c>
      <c r="L94" s="120"/>
      <c r="M94" s="120"/>
      <c r="N94" s="100"/>
      <c r="O94" s="100"/>
      <c r="P94" s="100"/>
      <c r="Q94" s="100"/>
      <c r="R94" s="100" t="str">
        <f t="shared" si="4"/>
        <v>.</v>
      </c>
      <c r="S94" s="215"/>
      <c r="T94" s="215"/>
      <c r="U94" s="238" t="s">
        <v>69</v>
      </c>
      <c r="V94" s="100"/>
      <c r="W94" s="215"/>
    </row>
    <row r="95" spans="1:23" ht="24" x14ac:dyDescent="0.25">
      <c r="A95" s="9" t="str">
        <f t="shared" si="3"/>
        <v>AO90</v>
      </c>
      <c r="B95" s="12" t="s">
        <v>1230</v>
      </c>
      <c r="C95" s="100" t="s">
        <v>690</v>
      </c>
      <c r="D95" s="100" t="s">
        <v>690</v>
      </c>
      <c r="E95" s="100" t="s">
        <v>690</v>
      </c>
      <c r="F95" s="101">
        <v>2147483647</v>
      </c>
      <c r="G95" s="101">
        <v>1</v>
      </c>
      <c r="H95" s="120">
        <v>0</v>
      </c>
      <c r="I95" s="120"/>
      <c r="J95" s="100" t="s">
        <v>536</v>
      </c>
      <c r="K95" s="120">
        <v>1</v>
      </c>
      <c r="L95" s="120"/>
      <c r="M95" s="120"/>
      <c r="N95" s="100"/>
      <c r="O95" s="100"/>
      <c r="P95" s="100"/>
      <c r="Q95" s="100"/>
      <c r="R95" s="100" t="str">
        <f t="shared" si="4"/>
        <v>.</v>
      </c>
      <c r="S95" s="215"/>
      <c r="T95" s="215"/>
      <c r="U95" s="238" t="s">
        <v>69</v>
      </c>
      <c r="V95" s="100"/>
      <c r="W95" s="215"/>
    </row>
    <row r="96" spans="1:23" ht="24" x14ac:dyDescent="0.25">
      <c r="A96" s="9" t="str">
        <f t="shared" si="3"/>
        <v>AO91</v>
      </c>
      <c r="B96" s="12" t="s">
        <v>1671</v>
      </c>
      <c r="C96" s="100" t="s">
        <v>690</v>
      </c>
      <c r="D96" s="100" t="s">
        <v>690</v>
      </c>
      <c r="E96" s="100" t="s">
        <v>690</v>
      </c>
      <c r="F96" s="101">
        <v>100</v>
      </c>
      <c r="G96" s="101">
        <v>1E-3</v>
      </c>
      <c r="H96" s="120">
        <v>0</v>
      </c>
      <c r="I96" s="120"/>
      <c r="J96" s="100" t="s">
        <v>536</v>
      </c>
      <c r="K96" s="120">
        <v>1E-3</v>
      </c>
      <c r="L96" s="120"/>
      <c r="M96" s="120"/>
      <c r="N96" s="100"/>
      <c r="O96" s="100"/>
      <c r="P96" s="100"/>
      <c r="Q96" s="100"/>
      <c r="R96" s="100" t="e">
        <f>N96&amp;#REF! &amp;"."&amp;P96</f>
        <v>#REF!</v>
      </c>
      <c r="S96" s="215"/>
      <c r="T96" s="215"/>
      <c r="U96" s="238" t="s">
        <v>69</v>
      </c>
      <c r="V96" s="100"/>
      <c r="W96" s="215"/>
    </row>
    <row r="97" spans="1:23" ht="48" x14ac:dyDescent="0.25">
      <c r="A97" s="9" t="str">
        <f t="shared" si="3"/>
        <v>AO92</v>
      </c>
      <c r="B97" s="14" t="s">
        <v>1675</v>
      </c>
      <c r="C97" s="100" t="s">
        <v>64</v>
      </c>
      <c r="D97" s="100" t="s">
        <v>64</v>
      </c>
      <c r="E97" s="100" t="s">
        <v>64</v>
      </c>
      <c r="F97" s="101">
        <v>0</v>
      </c>
      <c r="G97" s="101">
        <v>1000</v>
      </c>
      <c r="H97" s="120">
        <v>0.1</v>
      </c>
      <c r="I97" s="120">
        <v>0</v>
      </c>
      <c r="J97" s="100" t="s">
        <v>83</v>
      </c>
      <c r="K97" s="120">
        <v>1</v>
      </c>
      <c r="L97" s="120">
        <v>2</v>
      </c>
      <c r="M97" s="120">
        <v>2</v>
      </c>
      <c r="N97" s="100" t="s">
        <v>138</v>
      </c>
      <c r="O97" s="100">
        <v>1</v>
      </c>
      <c r="P97" s="100" t="s">
        <v>326</v>
      </c>
      <c r="Q97" s="100" t="s">
        <v>121</v>
      </c>
      <c r="R97" s="100" t="str">
        <f t="shared" si="4"/>
        <v>DRCT.WFolRat</v>
      </c>
      <c r="S97" s="215" t="s">
        <v>304</v>
      </c>
      <c r="T97" s="215"/>
      <c r="U97" s="238" t="s">
        <v>69</v>
      </c>
      <c r="V97" s="100"/>
      <c r="W97" s="215"/>
    </row>
    <row r="98" spans="1:23" ht="24" x14ac:dyDescent="0.25">
      <c r="A98" s="9" t="str">
        <f t="shared" si="3"/>
        <v>AO93</v>
      </c>
      <c r="B98" s="12" t="s">
        <v>1223</v>
      </c>
      <c r="C98" s="100" t="s">
        <v>690</v>
      </c>
      <c r="D98" s="100" t="s">
        <v>690</v>
      </c>
      <c r="E98" s="100" t="s">
        <v>690</v>
      </c>
      <c r="F98" s="101">
        <v>2147483647</v>
      </c>
      <c r="G98" s="101">
        <v>1</v>
      </c>
      <c r="H98" s="120">
        <v>0</v>
      </c>
      <c r="I98" s="120"/>
      <c r="J98" s="100" t="s">
        <v>554</v>
      </c>
      <c r="K98" s="120">
        <v>1</v>
      </c>
      <c r="L98" s="120"/>
      <c r="M98" s="120"/>
      <c r="N98" s="100"/>
      <c r="O98" s="100"/>
      <c r="P98" s="100"/>
      <c r="Q98" s="100"/>
      <c r="R98" s="100" t="str">
        <f t="shared" si="4"/>
        <v>10.</v>
      </c>
      <c r="S98" s="215"/>
      <c r="T98" s="215"/>
      <c r="U98" s="238" t="s">
        <v>69</v>
      </c>
      <c r="V98" s="100"/>
      <c r="W98" s="215"/>
    </row>
    <row r="99" spans="1:23" x14ac:dyDescent="0.25">
      <c r="A99" s="9" t="str">
        <f t="shared" si="3"/>
        <v>AO94</v>
      </c>
      <c r="B99" s="12" t="s">
        <v>1672</v>
      </c>
      <c r="C99" s="100" t="s">
        <v>64</v>
      </c>
      <c r="D99" s="100" t="s">
        <v>64</v>
      </c>
      <c r="E99" s="100" t="s">
        <v>64</v>
      </c>
      <c r="F99" s="101">
        <v>0</v>
      </c>
      <c r="G99" s="101">
        <v>2147483647</v>
      </c>
      <c r="H99" s="120">
        <v>1</v>
      </c>
      <c r="I99" s="120">
        <v>0</v>
      </c>
      <c r="J99" s="100" t="s">
        <v>96</v>
      </c>
      <c r="K99" s="120">
        <v>1</v>
      </c>
      <c r="L99" s="120">
        <v>2</v>
      </c>
      <c r="M99" s="120">
        <v>2</v>
      </c>
      <c r="N99" s="100" t="s">
        <v>11</v>
      </c>
      <c r="O99" s="100">
        <v>10</v>
      </c>
      <c r="P99" s="100" t="s">
        <v>224</v>
      </c>
      <c r="Q99" s="100" t="s">
        <v>84</v>
      </c>
      <c r="R99" s="100" t="str">
        <f t="shared" si="4"/>
        <v>DOPM10.RvrtTms</v>
      </c>
      <c r="S99" s="215" t="s">
        <v>304</v>
      </c>
      <c r="T99" s="215"/>
      <c r="U99" s="238" t="s">
        <v>69</v>
      </c>
      <c r="V99" s="100"/>
      <c r="W99" s="215"/>
    </row>
    <row r="100" spans="1:23" ht="24" x14ac:dyDescent="0.25">
      <c r="A100" s="9" t="str">
        <f t="shared" si="3"/>
        <v>AO95</v>
      </c>
      <c r="B100" s="12" t="s">
        <v>1673</v>
      </c>
      <c r="C100" s="100" t="s">
        <v>690</v>
      </c>
      <c r="D100" s="100" t="s">
        <v>690</v>
      </c>
      <c r="E100" s="100" t="s">
        <v>690</v>
      </c>
      <c r="F100" s="101">
        <v>2147483647</v>
      </c>
      <c r="G100" s="101">
        <v>1</v>
      </c>
      <c r="H100" s="120">
        <v>0</v>
      </c>
      <c r="I100" s="120"/>
      <c r="J100" s="100" t="s">
        <v>96</v>
      </c>
      <c r="K100" s="120">
        <v>1</v>
      </c>
      <c r="L100" s="120">
        <v>2</v>
      </c>
      <c r="M100" s="120">
        <v>2</v>
      </c>
      <c r="N100" s="100" t="s">
        <v>11</v>
      </c>
      <c r="O100" s="100">
        <v>10</v>
      </c>
      <c r="P100" s="100" t="s">
        <v>132</v>
      </c>
      <c r="Q100" s="100" t="s">
        <v>84</v>
      </c>
      <c r="R100" s="100" t="str">
        <f t="shared" si="4"/>
        <v>DOPM10.RmpTms</v>
      </c>
      <c r="S100" s="215" t="s">
        <v>304</v>
      </c>
      <c r="T100" s="215"/>
      <c r="U100" s="238" t="s">
        <v>69</v>
      </c>
      <c r="V100" s="100"/>
      <c r="W100" s="215"/>
    </row>
    <row r="101" spans="1:23" ht="24" x14ac:dyDescent="0.25">
      <c r="A101" s="9" t="str">
        <f t="shared" si="3"/>
        <v>AO96</v>
      </c>
      <c r="B101" s="12" t="s">
        <v>1674</v>
      </c>
      <c r="C101" s="100" t="s">
        <v>690</v>
      </c>
      <c r="D101" s="100" t="s">
        <v>690</v>
      </c>
      <c r="E101" s="100" t="s">
        <v>690</v>
      </c>
      <c r="F101" s="101">
        <v>2147483647</v>
      </c>
      <c r="G101" s="101">
        <v>1</v>
      </c>
      <c r="H101" s="120">
        <v>0</v>
      </c>
      <c r="I101" s="120"/>
      <c r="J101" s="100" t="s">
        <v>96</v>
      </c>
      <c r="K101" s="120">
        <v>1</v>
      </c>
      <c r="L101" s="120">
        <v>2</v>
      </c>
      <c r="M101" s="120">
        <v>2</v>
      </c>
      <c r="N101" s="100" t="s">
        <v>11</v>
      </c>
      <c r="O101" s="100">
        <v>10</v>
      </c>
      <c r="P101" s="100" t="s">
        <v>132</v>
      </c>
      <c r="Q101" s="100" t="s">
        <v>84</v>
      </c>
      <c r="R101" s="100" t="str">
        <f t="shared" si="4"/>
        <v>DOPM.RmpTms</v>
      </c>
      <c r="S101" s="215" t="s">
        <v>304</v>
      </c>
      <c r="T101" s="215"/>
      <c r="U101" s="238" t="s">
        <v>69</v>
      </c>
      <c r="V101" s="100"/>
      <c r="W101" s="215"/>
    </row>
    <row r="102" spans="1:23" ht="24" x14ac:dyDescent="0.25">
      <c r="A102" s="9" t="str">
        <f t="shared" si="3"/>
        <v>AO97</v>
      </c>
      <c r="B102" s="12" t="s">
        <v>1215</v>
      </c>
      <c r="C102" s="100" t="s">
        <v>64</v>
      </c>
      <c r="D102" s="100" t="s">
        <v>64</v>
      </c>
      <c r="E102" s="100" t="s">
        <v>64</v>
      </c>
      <c r="F102" s="101">
        <v>0</v>
      </c>
      <c r="G102" s="101" t="s">
        <v>1090</v>
      </c>
      <c r="H102" s="120">
        <v>1</v>
      </c>
      <c r="I102" s="120">
        <v>0</v>
      </c>
      <c r="J102" s="100" t="s">
        <v>68</v>
      </c>
      <c r="K102" s="120">
        <v>1</v>
      </c>
      <c r="L102" s="120"/>
      <c r="M102" s="120"/>
      <c r="N102" s="100"/>
      <c r="O102" s="100"/>
      <c r="P102" s="100"/>
      <c r="Q102" s="100"/>
      <c r="R102" s="100" t="str">
        <f>N102&amp;O121 &amp;"."&amp;P102</f>
        <v>.</v>
      </c>
      <c r="S102" s="215"/>
      <c r="T102" s="215"/>
      <c r="U102" s="238" t="s">
        <v>69</v>
      </c>
      <c r="V102" s="100"/>
      <c r="W102" s="215"/>
    </row>
    <row r="103" spans="1:23" ht="24" x14ac:dyDescent="0.25">
      <c r="A103" s="9" t="str">
        <f t="shared" si="3"/>
        <v>AO98</v>
      </c>
      <c r="B103" s="12" t="s">
        <v>1676</v>
      </c>
      <c r="C103" s="100" t="s">
        <v>690</v>
      </c>
      <c r="D103" s="100" t="s">
        <v>690</v>
      </c>
      <c r="E103" s="100" t="s">
        <v>690</v>
      </c>
      <c r="F103" s="101">
        <v>2147483647</v>
      </c>
      <c r="G103" s="101">
        <v>1</v>
      </c>
      <c r="H103" s="120">
        <v>0</v>
      </c>
      <c r="I103" s="120"/>
      <c r="J103" s="100" t="s">
        <v>536</v>
      </c>
      <c r="K103" s="120">
        <v>1</v>
      </c>
      <c r="L103" s="120"/>
      <c r="M103" s="120"/>
      <c r="N103" s="100"/>
      <c r="O103" s="100"/>
      <c r="P103" s="100"/>
      <c r="Q103" s="100"/>
      <c r="R103" s="100" t="str">
        <f t="shared" ref="R103" si="7">N103&amp;O104 &amp;"."&amp;P103</f>
        <v>.</v>
      </c>
      <c r="S103" s="215"/>
      <c r="T103" s="215"/>
      <c r="U103" s="238" t="s">
        <v>69</v>
      </c>
      <c r="V103" s="100"/>
      <c r="W103" s="215"/>
    </row>
    <row r="104" spans="1:23" ht="24" x14ac:dyDescent="0.25">
      <c r="A104" s="9" t="str">
        <f t="shared" si="3"/>
        <v>AO99</v>
      </c>
      <c r="B104" s="12" t="s">
        <v>1677</v>
      </c>
      <c r="C104" s="100" t="s">
        <v>690</v>
      </c>
      <c r="D104" s="100" t="s">
        <v>690</v>
      </c>
      <c r="E104" s="100" t="s">
        <v>690</v>
      </c>
      <c r="F104" s="101">
        <v>100</v>
      </c>
      <c r="G104" s="101">
        <v>1E-3</v>
      </c>
      <c r="H104" s="120">
        <v>0</v>
      </c>
      <c r="I104" s="120"/>
      <c r="J104" s="100" t="s">
        <v>536</v>
      </c>
      <c r="K104" s="120">
        <v>1E-3</v>
      </c>
      <c r="L104" s="120"/>
      <c r="M104" s="120"/>
      <c r="N104" s="100"/>
      <c r="O104" s="100"/>
      <c r="P104" s="100"/>
      <c r="Q104" s="100"/>
      <c r="R104" s="100" t="e">
        <f>N104&amp;#REF! &amp;"."&amp;P104</f>
        <v>#REF!</v>
      </c>
      <c r="S104" s="215"/>
      <c r="T104" s="215"/>
      <c r="U104" s="238" t="s">
        <v>69</v>
      </c>
      <c r="V104" s="100"/>
      <c r="W104" s="215"/>
    </row>
    <row r="105" spans="1:23" ht="48" x14ac:dyDescent="0.25">
      <c r="A105" s="9" t="str">
        <f t="shared" si="3"/>
        <v>AO100</v>
      </c>
      <c r="B105" s="14" t="s">
        <v>1678</v>
      </c>
      <c r="C105" s="100" t="s">
        <v>64</v>
      </c>
      <c r="D105" s="100" t="s">
        <v>64</v>
      </c>
      <c r="E105" s="100" t="s">
        <v>64</v>
      </c>
      <c r="F105" s="101">
        <v>0</v>
      </c>
      <c r="G105" s="101">
        <v>1000</v>
      </c>
      <c r="H105" s="120">
        <v>0.1</v>
      </c>
      <c r="I105" s="120">
        <v>0</v>
      </c>
      <c r="J105" s="100" t="s">
        <v>83</v>
      </c>
      <c r="K105" s="120">
        <v>1</v>
      </c>
      <c r="L105" s="120">
        <v>2</v>
      </c>
      <c r="M105" s="120">
        <v>2</v>
      </c>
      <c r="N105" s="100" t="s">
        <v>138</v>
      </c>
      <c r="O105" s="100">
        <v>1</v>
      </c>
      <c r="P105" s="100" t="s">
        <v>326</v>
      </c>
      <c r="Q105" s="100" t="s">
        <v>121</v>
      </c>
      <c r="R105" s="100" t="str">
        <f t="shared" ref="R105:R109" si="8">N105&amp;O106 &amp;"."&amp;P105</f>
        <v>DRCT.WFolRat</v>
      </c>
      <c r="S105" s="215" t="s">
        <v>304</v>
      </c>
      <c r="T105" s="215"/>
      <c r="U105" s="238" t="s">
        <v>69</v>
      </c>
      <c r="V105" s="100"/>
      <c r="W105" s="215"/>
    </row>
    <row r="106" spans="1:23" ht="24" x14ac:dyDescent="0.25">
      <c r="A106" s="9" t="str">
        <f t="shared" si="3"/>
        <v>AO101</v>
      </c>
      <c r="B106" s="12" t="s">
        <v>1224</v>
      </c>
      <c r="C106" s="100" t="s">
        <v>690</v>
      </c>
      <c r="D106" s="100" t="s">
        <v>690</v>
      </c>
      <c r="E106" s="100" t="s">
        <v>690</v>
      </c>
      <c r="F106" s="101">
        <v>2147483647</v>
      </c>
      <c r="G106" s="101">
        <v>1</v>
      </c>
      <c r="H106" s="120">
        <v>0</v>
      </c>
      <c r="I106" s="120"/>
      <c r="J106" s="100" t="s">
        <v>554</v>
      </c>
      <c r="K106" s="120">
        <v>1</v>
      </c>
      <c r="L106" s="120"/>
      <c r="M106" s="120"/>
      <c r="N106" s="100"/>
      <c r="O106" s="100"/>
      <c r="P106" s="100"/>
      <c r="Q106" s="100"/>
      <c r="R106" s="100" t="str">
        <f t="shared" si="8"/>
        <v>10.</v>
      </c>
      <c r="S106" s="215"/>
      <c r="T106" s="215"/>
      <c r="U106" s="238" t="s">
        <v>69</v>
      </c>
      <c r="V106" s="100"/>
      <c r="W106" s="215"/>
    </row>
    <row r="107" spans="1:23" x14ac:dyDescent="0.25">
      <c r="A107" s="9" t="str">
        <f t="shared" si="3"/>
        <v>AO102</v>
      </c>
      <c r="B107" s="12" t="s">
        <v>1679</v>
      </c>
      <c r="C107" s="100" t="s">
        <v>64</v>
      </c>
      <c r="D107" s="100" t="s">
        <v>64</v>
      </c>
      <c r="E107" s="100" t="s">
        <v>64</v>
      </c>
      <c r="F107" s="101">
        <v>0</v>
      </c>
      <c r="G107" s="101">
        <v>2147483647</v>
      </c>
      <c r="H107" s="120">
        <v>1</v>
      </c>
      <c r="I107" s="120">
        <v>0</v>
      </c>
      <c r="J107" s="100" t="s">
        <v>96</v>
      </c>
      <c r="K107" s="120">
        <v>1</v>
      </c>
      <c r="L107" s="120">
        <v>2</v>
      </c>
      <c r="M107" s="120">
        <v>2</v>
      </c>
      <c r="N107" s="100" t="s">
        <v>11</v>
      </c>
      <c r="O107" s="100">
        <v>10</v>
      </c>
      <c r="P107" s="100" t="s">
        <v>224</v>
      </c>
      <c r="Q107" s="100" t="s">
        <v>84</v>
      </c>
      <c r="R107" s="100" t="str">
        <f t="shared" si="8"/>
        <v>DOPM10.RvrtTms</v>
      </c>
      <c r="S107" s="215" t="s">
        <v>304</v>
      </c>
      <c r="T107" s="215"/>
      <c r="U107" s="238" t="s">
        <v>69</v>
      </c>
      <c r="V107" s="100"/>
      <c r="W107" s="215"/>
    </row>
    <row r="108" spans="1:23" ht="24" x14ac:dyDescent="0.25">
      <c r="A108" s="9" t="str">
        <f t="shared" si="3"/>
        <v>AO103</v>
      </c>
      <c r="B108" s="12" t="s">
        <v>1680</v>
      </c>
      <c r="C108" s="100" t="s">
        <v>690</v>
      </c>
      <c r="D108" s="100" t="s">
        <v>690</v>
      </c>
      <c r="E108" s="100" t="s">
        <v>690</v>
      </c>
      <c r="F108" s="101">
        <v>2147483647</v>
      </c>
      <c r="G108" s="101">
        <v>1</v>
      </c>
      <c r="H108" s="120">
        <v>0</v>
      </c>
      <c r="I108" s="120"/>
      <c r="J108" s="100" t="s">
        <v>96</v>
      </c>
      <c r="K108" s="120">
        <v>1</v>
      </c>
      <c r="L108" s="120">
        <v>2</v>
      </c>
      <c r="M108" s="120">
        <v>2</v>
      </c>
      <c r="N108" s="100" t="s">
        <v>11</v>
      </c>
      <c r="O108" s="100">
        <v>10</v>
      </c>
      <c r="P108" s="100" t="s">
        <v>132</v>
      </c>
      <c r="Q108" s="100" t="s">
        <v>84</v>
      </c>
      <c r="R108" s="100" t="str">
        <f t="shared" si="8"/>
        <v>DOPM10.RmpTms</v>
      </c>
      <c r="S108" s="215" t="s">
        <v>304</v>
      </c>
      <c r="T108" s="215"/>
      <c r="U108" s="238" t="s">
        <v>69</v>
      </c>
      <c r="V108" s="100"/>
      <c r="W108" s="215"/>
    </row>
    <row r="109" spans="1:23" ht="24" x14ac:dyDescent="0.25">
      <c r="A109" s="9" t="str">
        <f t="shared" si="3"/>
        <v>AO104</v>
      </c>
      <c r="B109" s="12" t="s">
        <v>1681</v>
      </c>
      <c r="C109" s="100" t="s">
        <v>690</v>
      </c>
      <c r="D109" s="100" t="s">
        <v>690</v>
      </c>
      <c r="E109" s="100" t="s">
        <v>690</v>
      </c>
      <c r="F109" s="101">
        <v>2147483647</v>
      </c>
      <c r="G109" s="101">
        <v>1</v>
      </c>
      <c r="H109" s="120">
        <v>0</v>
      </c>
      <c r="I109" s="120"/>
      <c r="J109" s="100" t="s">
        <v>96</v>
      </c>
      <c r="K109" s="120">
        <v>1</v>
      </c>
      <c r="L109" s="120">
        <v>2</v>
      </c>
      <c r="M109" s="120">
        <v>2</v>
      </c>
      <c r="N109" s="100" t="s">
        <v>11</v>
      </c>
      <c r="O109" s="100">
        <v>10</v>
      </c>
      <c r="P109" s="100" t="s">
        <v>132</v>
      </c>
      <c r="Q109" s="100" t="s">
        <v>84</v>
      </c>
      <c r="R109" s="100" t="str">
        <f t="shared" si="8"/>
        <v>DOPM.RmpTms</v>
      </c>
      <c r="S109" s="215" t="s">
        <v>304</v>
      </c>
      <c r="T109" s="215"/>
      <c r="U109" s="238" t="s">
        <v>69</v>
      </c>
      <c r="V109" s="100"/>
      <c r="W109" s="215"/>
    </row>
    <row r="110" spans="1:23" ht="24" x14ac:dyDescent="0.25">
      <c r="A110" s="9" t="str">
        <f t="shared" si="3"/>
        <v>AO105</v>
      </c>
      <c r="B110" s="12" t="s">
        <v>1218</v>
      </c>
      <c r="C110" s="100" t="s">
        <v>64</v>
      </c>
      <c r="D110" s="100" t="s">
        <v>64</v>
      </c>
      <c r="E110" s="100" t="s">
        <v>64</v>
      </c>
      <c r="F110" s="101">
        <v>0</v>
      </c>
      <c r="G110" s="101" t="s">
        <v>1090</v>
      </c>
      <c r="H110" s="120">
        <v>1</v>
      </c>
      <c r="I110" s="120">
        <v>0</v>
      </c>
      <c r="J110" s="100" t="s">
        <v>68</v>
      </c>
      <c r="K110" s="120">
        <v>1</v>
      </c>
      <c r="L110" s="120"/>
      <c r="M110" s="120"/>
      <c r="N110" s="100"/>
      <c r="O110" s="100"/>
      <c r="P110" s="100"/>
      <c r="Q110" s="100"/>
      <c r="R110" s="100" t="str">
        <f>N110&amp;O129 &amp;"."&amp;P110</f>
        <v>7.</v>
      </c>
      <c r="S110" s="215"/>
      <c r="T110" s="215"/>
      <c r="U110" s="238" t="s">
        <v>69</v>
      </c>
      <c r="V110" s="100"/>
      <c r="W110" s="215"/>
    </row>
    <row r="111" spans="1:23" ht="24" x14ac:dyDescent="0.25">
      <c r="A111" s="9" t="str">
        <f t="shared" si="3"/>
        <v>AO106</v>
      </c>
      <c r="B111" s="12" t="s">
        <v>681</v>
      </c>
      <c r="C111" s="100" t="s">
        <v>690</v>
      </c>
      <c r="D111" s="100" t="s">
        <v>690</v>
      </c>
      <c r="E111" s="100" t="s">
        <v>690</v>
      </c>
      <c r="F111" s="101">
        <v>1</v>
      </c>
      <c r="G111" s="101">
        <v>1E-3</v>
      </c>
      <c r="H111" s="120">
        <v>0</v>
      </c>
      <c r="I111" s="120"/>
      <c r="J111" s="100" t="s">
        <v>682</v>
      </c>
      <c r="K111" s="120">
        <v>1E-3</v>
      </c>
      <c r="L111" s="120"/>
      <c r="M111" s="120"/>
      <c r="N111" s="100"/>
      <c r="O111" s="100"/>
      <c r="P111" s="100"/>
      <c r="Q111" s="100"/>
      <c r="R111" s="100" t="str">
        <f t="shared" ref="R111:R119" si="9">N111&amp;O112 &amp;"."&amp;P111</f>
        <v>.</v>
      </c>
      <c r="S111" s="215"/>
      <c r="T111" s="215"/>
      <c r="U111" s="238" t="s">
        <v>69</v>
      </c>
      <c r="V111" s="100"/>
      <c r="W111" s="215"/>
    </row>
    <row r="112" spans="1:23" ht="24" x14ac:dyDescent="0.25">
      <c r="A112" s="9" t="str">
        <f t="shared" si="3"/>
        <v>AO107</v>
      </c>
      <c r="B112" s="12" t="s">
        <v>683</v>
      </c>
      <c r="C112" s="100" t="s">
        <v>690</v>
      </c>
      <c r="D112" s="100" t="s">
        <v>690</v>
      </c>
      <c r="E112" s="100" t="s">
        <v>690</v>
      </c>
      <c r="F112" s="101">
        <v>2147483647</v>
      </c>
      <c r="G112" s="101">
        <v>1</v>
      </c>
      <c r="H112" s="120">
        <v>0</v>
      </c>
      <c r="I112" s="120"/>
      <c r="J112" s="100" t="s">
        <v>554</v>
      </c>
      <c r="K112" s="120">
        <v>1</v>
      </c>
      <c r="L112" s="120"/>
      <c r="M112" s="120"/>
      <c r="N112" s="100"/>
      <c r="O112" s="100"/>
      <c r="P112" s="100"/>
      <c r="Q112" s="100"/>
      <c r="R112" s="100" t="str">
        <f t="shared" si="9"/>
        <v>.</v>
      </c>
      <c r="S112" s="215"/>
      <c r="T112" s="215"/>
      <c r="U112" s="238" t="s">
        <v>69</v>
      </c>
      <c r="V112" s="100"/>
      <c r="W112" s="215"/>
    </row>
    <row r="113" spans="1:23" ht="24" x14ac:dyDescent="0.25">
      <c r="A113" s="9" t="str">
        <f t="shared" si="3"/>
        <v>AO108</v>
      </c>
      <c r="B113" s="12" t="s">
        <v>684</v>
      </c>
      <c r="C113" s="100" t="s">
        <v>690</v>
      </c>
      <c r="D113" s="100" t="s">
        <v>690</v>
      </c>
      <c r="E113" s="100" t="s">
        <v>690</v>
      </c>
      <c r="F113" s="101">
        <v>100</v>
      </c>
      <c r="G113" s="101">
        <v>1E-3</v>
      </c>
      <c r="H113" s="120">
        <v>0</v>
      </c>
      <c r="I113" s="120"/>
      <c r="J113" s="100" t="s">
        <v>571</v>
      </c>
      <c r="K113" s="120">
        <v>1E-3</v>
      </c>
      <c r="L113" s="120"/>
      <c r="M113" s="120"/>
      <c r="N113" s="100"/>
      <c r="O113" s="100"/>
      <c r="P113" s="100"/>
      <c r="Q113" s="100"/>
      <c r="R113" s="100" t="str">
        <f t="shared" si="9"/>
        <v>.</v>
      </c>
      <c r="S113" s="215"/>
      <c r="T113" s="215"/>
      <c r="U113" s="238" t="s">
        <v>69</v>
      </c>
      <c r="V113" s="100"/>
      <c r="W113" s="215"/>
    </row>
    <row r="114" spans="1:23" ht="24" x14ac:dyDescent="0.25">
      <c r="A114" s="9" t="str">
        <f t="shared" si="3"/>
        <v>AO109</v>
      </c>
      <c r="B114" s="12" t="s">
        <v>685</v>
      </c>
      <c r="C114" s="100" t="s">
        <v>690</v>
      </c>
      <c r="D114" s="100" t="s">
        <v>690</v>
      </c>
      <c r="E114" s="100" t="s">
        <v>690</v>
      </c>
      <c r="F114" s="101">
        <v>100</v>
      </c>
      <c r="G114" s="101">
        <v>1E-3</v>
      </c>
      <c r="H114" s="120">
        <v>0</v>
      </c>
      <c r="I114" s="120"/>
      <c r="J114" s="100" t="s">
        <v>571</v>
      </c>
      <c r="K114" s="120">
        <v>1E-3</v>
      </c>
      <c r="L114" s="120"/>
      <c r="M114" s="120"/>
      <c r="N114" s="100"/>
      <c r="O114" s="100"/>
      <c r="P114" s="100"/>
      <c r="Q114" s="100"/>
      <c r="R114" s="100" t="str">
        <f t="shared" si="9"/>
        <v>.</v>
      </c>
      <c r="S114" s="215"/>
      <c r="T114" s="215"/>
      <c r="U114" s="238" t="s">
        <v>69</v>
      </c>
      <c r="V114" s="100"/>
      <c r="W114" s="215"/>
    </row>
    <row r="115" spans="1:23" ht="24" x14ac:dyDescent="0.25">
      <c r="A115" s="9" t="str">
        <f t="shared" si="3"/>
        <v>AO110</v>
      </c>
      <c r="B115" s="12" t="s">
        <v>686</v>
      </c>
      <c r="C115" s="100" t="s">
        <v>690</v>
      </c>
      <c r="D115" s="100" t="s">
        <v>690</v>
      </c>
      <c r="E115" s="100" t="s">
        <v>690</v>
      </c>
      <c r="F115" s="101">
        <v>2147483647</v>
      </c>
      <c r="G115" s="101">
        <v>1</v>
      </c>
      <c r="H115" s="120">
        <v>0</v>
      </c>
      <c r="I115" s="120"/>
      <c r="J115" s="100" t="s">
        <v>554</v>
      </c>
      <c r="K115" s="120">
        <v>1</v>
      </c>
      <c r="L115" s="120"/>
      <c r="M115" s="120"/>
      <c r="N115" s="100"/>
      <c r="O115" s="100"/>
      <c r="P115" s="100"/>
      <c r="Q115" s="100"/>
      <c r="R115" s="100" t="str">
        <f t="shared" si="9"/>
        <v>.</v>
      </c>
      <c r="S115" s="215"/>
      <c r="T115" s="215"/>
      <c r="U115" s="238" t="s">
        <v>69</v>
      </c>
      <c r="V115" s="100"/>
      <c r="W115" s="215"/>
    </row>
    <row r="116" spans="1:23" ht="24" x14ac:dyDescent="0.25">
      <c r="A116" s="9" t="str">
        <f t="shared" si="3"/>
        <v>AO111</v>
      </c>
      <c r="B116" s="12" t="s">
        <v>688</v>
      </c>
      <c r="C116" s="100" t="s">
        <v>690</v>
      </c>
      <c r="D116" s="100" t="s">
        <v>690</v>
      </c>
      <c r="E116" s="100" t="s">
        <v>690</v>
      </c>
      <c r="F116" s="101">
        <v>2147483647</v>
      </c>
      <c r="G116" s="101">
        <v>1</v>
      </c>
      <c r="H116" s="120">
        <v>0</v>
      </c>
      <c r="I116" s="120"/>
      <c r="J116" s="100" t="s">
        <v>554</v>
      </c>
      <c r="K116" s="120">
        <v>1</v>
      </c>
      <c r="L116" s="120"/>
      <c r="M116" s="120"/>
      <c r="N116" s="100"/>
      <c r="O116" s="100"/>
      <c r="P116" s="100"/>
      <c r="Q116" s="100"/>
      <c r="R116" s="100" t="str">
        <f t="shared" si="9"/>
        <v>.</v>
      </c>
      <c r="S116" s="215"/>
      <c r="T116" s="215"/>
      <c r="U116" s="238" t="s">
        <v>69</v>
      </c>
      <c r="V116" s="100"/>
      <c r="W116" s="215"/>
    </row>
    <row r="117" spans="1:23" ht="24" x14ac:dyDescent="0.25">
      <c r="A117" s="9" t="str">
        <f t="shared" si="3"/>
        <v>AO112</v>
      </c>
      <c r="B117" s="12" t="s">
        <v>687</v>
      </c>
      <c r="C117" s="100" t="s">
        <v>690</v>
      </c>
      <c r="D117" s="100" t="s">
        <v>690</v>
      </c>
      <c r="E117" s="100" t="s">
        <v>690</v>
      </c>
      <c r="F117" s="101">
        <v>2147483647</v>
      </c>
      <c r="G117" s="101">
        <v>1</v>
      </c>
      <c r="H117" s="120">
        <v>0</v>
      </c>
      <c r="I117" s="120"/>
      <c r="J117" s="100" t="s">
        <v>554</v>
      </c>
      <c r="K117" s="120">
        <v>1</v>
      </c>
      <c r="L117" s="120"/>
      <c r="M117" s="120"/>
      <c r="N117" s="100"/>
      <c r="O117" s="100"/>
      <c r="P117" s="100"/>
      <c r="Q117" s="100"/>
      <c r="R117" s="100" t="str">
        <f t="shared" si="9"/>
        <v>.</v>
      </c>
      <c r="S117" s="215"/>
      <c r="T117" s="215"/>
      <c r="U117" s="238" t="s">
        <v>69</v>
      </c>
      <c r="V117" s="100"/>
      <c r="W117" s="215"/>
    </row>
    <row r="118" spans="1:23" ht="24" x14ac:dyDescent="0.25">
      <c r="A118" s="9" t="str">
        <f t="shared" si="3"/>
        <v>AO113</v>
      </c>
      <c r="B118" s="12" t="s">
        <v>688</v>
      </c>
      <c r="C118" s="100" t="s">
        <v>690</v>
      </c>
      <c r="D118" s="100" t="s">
        <v>690</v>
      </c>
      <c r="E118" s="100" t="s">
        <v>690</v>
      </c>
      <c r="F118" s="101">
        <v>2147483647</v>
      </c>
      <c r="G118" s="101">
        <v>1</v>
      </c>
      <c r="H118" s="120">
        <v>0</v>
      </c>
      <c r="I118" s="120"/>
      <c r="J118" s="100" t="s">
        <v>554</v>
      </c>
      <c r="K118" s="120">
        <v>1</v>
      </c>
      <c r="L118" s="120"/>
      <c r="M118" s="120"/>
      <c r="N118" s="100"/>
      <c r="O118" s="100"/>
      <c r="P118" s="100"/>
      <c r="Q118" s="100"/>
      <c r="R118" s="100" t="str">
        <f t="shared" si="9"/>
        <v>.</v>
      </c>
      <c r="S118" s="215"/>
      <c r="T118" s="215"/>
      <c r="U118" s="238" t="s">
        <v>69</v>
      </c>
      <c r="V118" s="100"/>
      <c r="W118" s="215"/>
    </row>
    <row r="119" spans="1:23" ht="24" x14ac:dyDescent="0.25">
      <c r="A119" s="9" t="str">
        <f t="shared" si="3"/>
        <v>AO114</v>
      </c>
      <c r="B119" s="12" t="s">
        <v>689</v>
      </c>
      <c r="C119" s="100" t="s">
        <v>690</v>
      </c>
      <c r="D119" s="100" t="s">
        <v>690</v>
      </c>
      <c r="E119" s="100" t="s">
        <v>690</v>
      </c>
      <c r="F119" s="101">
        <v>2147483647</v>
      </c>
      <c r="G119" s="101">
        <v>1</v>
      </c>
      <c r="H119" s="120">
        <v>0</v>
      </c>
      <c r="I119" s="120"/>
      <c r="J119" s="100" t="s">
        <v>554</v>
      </c>
      <c r="K119" s="120">
        <v>1</v>
      </c>
      <c r="L119" s="120"/>
      <c r="M119" s="120"/>
      <c r="N119" s="100"/>
      <c r="O119" s="100"/>
      <c r="P119" s="100"/>
      <c r="Q119" s="100"/>
      <c r="R119" s="100" t="str">
        <f t="shared" si="9"/>
        <v>.</v>
      </c>
      <c r="S119" s="215"/>
      <c r="T119" s="215"/>
      <c r="U119" s="238" t="s">
        <v>69</v>
      </c>
      <c r="V119" s="100"/>
      <c r="W119" s="215"/>
    </row>
    <row r="120" spans="1:23" ht="24" x14ac:dyDescent="0.25">
      <c r="A120" s="9" t="str">
        <f t="shared" si="3"/>
        <v>AO115</v>
      </c>
      <c r="B120" s="12" t="s">
        <v>1096</v>
      </c>
      <c r="C120" s="100" t="s">
        <v>64</v>
      </c>
      <c r="D120" s="100" t="s">
        <v>64</v>
      </c>
      <c r="E120" s="100" t="s">
        <v>64</v>
      </c>
      <c r="F120" s="101">
        <v>0</v>
      </c>
      <c r="G120" s="101" t="s">
        <v>1090</v>
      </c>
      <c r="H120" s="120">
        <v>1</v>
      </c>
      <c r="I120" s="120">
        <v>0</v>
      </c>
      <c r="J120" s="100" t="s">
        <v>68</v>
      </c>
      <c r="K120" s="120">
        <v>1</v>
      </c>
      <c r="L120" s="120"/>
      <c r="M120" s="120"/>
      <c r="N120" s="100"/>
      <c r="O120" s="100"/>
      <c r="P120" s="100"/>
      <c r="Q120" s="100"/>
      <c r="R120" s="100" t="str">
        <f>N120&amp;O143 &amp;"."&amp;P120</f>
        <v>.</v>
      </c>
      <c r="S120" s="215"/>
      <c r="T120" s="215"/>
      <c r="U120" s="238" t="s">
        <v>69</v>
      </c>
      <c r="V120" s="100"/>
      <c r="W120" s="215"/>
    </row>
    <row r="121" spans="1:23" ht="24" x14ac:dyDescent="0.25">
      <c r="A121" s="9" t="str">
        <f t="shared" si="3"/>
        <v>AO116</v>
      </c>
      <c r="B121" s="12" t="s">
        <v>1843</v>
      </c>
      <c r="C121" s="100" t="s">
        <v>690</v>
      </c>
      <c r="D121" s="100" t="s">
        <v>690</v>
      </c>
      <c r="E121" s="100" t="s">
        <v>690</v>
      </c>
      <c r="F121" s="101">
        <v>2147483647</v>
      </c>
      <c r="G121" s="101">
        <v>1</v>
      </c>
      <c r="H121" s="120">
        <v>0</v>
      </c>
      <c r="I121" s="120"/>
      <c r="J121" s="100" t="s">
        <v>536</v>
      </c>
      <c r="K121" s="120">
        <v>1</v>
      </c>
      <c r="L121" s="120"/>
      <c r="M121" s="120"/>
      <c r="N121" s="100"/>
      <c r="O121" s="100"/>
      <c r="P121" s="100"/>
      <c r="Q121" s="100"/>
      <c r="R121" s="100" t="str">
        <f t="shared" si="4"/>
        <v>.</v>
      </c>
      <c r="S121" s="215"/>
      <c r="T121" s="215"/>
      <c r="U121" s="238" t="s">
        <v>69</v>
      </c>
      <c r="V121" s="100"/>
      <c r="W121" s="215"/>
    </row>
    <row r="122" spans="1:23" ht="36" x14ac:dyDescent="0.25">
      <c r="A122" s="9" t="str">
        <f t="shared" si="3"/>
        <v>AO117</v>
      </c>
      <c r="B122" s="14" t="s">
        <v>1844</v>
      </c>
      <c r="C122" s="100" t="s">
        <v>690</v>
      </c>
      <c r="D122" s="100" t="s">
        <v>690</v>
      </c>
      <c r="E122" s="100" t="s">
        <v>690</v>
      </c>
      <c r="F122" s="101">
        <v>0</v>
      </c>
      <c r="G122" s="101">
        <v>1</v>
      </c>
      <c r="H122" s="120">
        <v>0</v>
      </c>
      <c r="I122" s="120"/>
      <c r="J122" s="100" t="s">
        <v>572</v>
      </c>
      <c r="K122" s="120">
        <v>1</v>
      </c>
      <c r="L122" s="120"/>
      <c r="M122" s="120"/>
      <c r="N122" s="100"/>
      <c r="O122" s="100"/>
      <c r="P122" s="100"/>
      <c r="Q122" s="100"/>
      <c r="R122" s="100" t="str">
        <f t="shared" si="4"/>
        <v>1.</v>
      </c>
      <c r="S122" s="215"/>
      <c r="T122" s="215"/>
      <c r="U122" s="238" t="s">
        <v>69</v>
      </c>
      <c r="V122" s="100"/>
      <c r="W122" s="215"/>
    </row>
    <row r="123" spans="1:23" ht="36" x14ac:dyDescent="0.25">
      <c r="A123" s="9" t="str">
        <f t="shared" si="3"/>
        <v>AO118</v>
      </c>
      <c r="B123" s="14" t="s">
        <v>1845</v>
      </c>
      <c r="C123" s="100" t="s">
        <v>690</v>
      </c>
      <c r="D123" s="100" t="s">
        <v>690</v>
      </c>
      <c r="E123" s="100" t="s">
        <v>690</v>
      </c>
      <c r="F123" s="101">
        <v>2147483647</v>
      </c>
      <c r="G123" s="101">
        <v>1</v>
      </c>
      <c r="H123" s="120">
        <v>0</v>
      </c>
      <c r="I123" s="120"/>
      <c r="J123" s="100" t="s">
        <v>99</v>
      </c>
      <c r="K123" s="120">
        <v>1</v>
      </c>
      <c r="L123" s="120">
        <v>2</v>
      </c>
      <c r="M123" s="120">
        <v>2</v>
      </c>
      <c r="N123" s="100" t="s">
        <v>138</v>
      </c>
      <c r="O123" s="100">
        <v>1</v>
      </c>
      <c r="P123" s="100" t="s">
        <v>319</v>
      </c>
      <c r="Q123" s="100" t="s">
        <v>121</v>
      </c>
      <c r="R123" s="100" t="str">
        <f t="shared" si="4"/>
        <v>DRCT.DRCT.DbWHi</v>
      </c>
      <c r="S123" s="215" t="s">
        <v>299</v>
      </c>
      <c r="T123" s="215"/>
      <c r="U123" s="238" t="s">
        <v>69</v>
      </c>
      <c r="V123" s="100"/>
      <c r="W123" s="215"/>
    </row>
    <row r="124" spans="1:23" ht="36" x14ac:dyDescent="0.25">
      <c r="A124" s="9" t="str">
        <f t="shared" si="3"/>
        <v>AO119</v>
      </c>
      <c r="B124" s="14" t="s">
        <v>1846</v>
      </c>
      <c r="C124" s="100" t="s">
        <v>690</v>
      </c>
      <c r="D124" s="100" t="s">
        <v>690</v>
      </c>
      <c r="E124" s="100" t="s">
        <v>690</v>
      </c>
      <c r="F124" s="101">
        <v>2147483647</v>
      </c>
      <c r="G124" s="101">
        <v>1</v>
      </c>
      <c r="H124" s="120">
        <v>0</v>
      </c>
      <c r="I124" s="120"/>
      <c r="J124" s="100" t="s">
        <v>554</v>
      </c>
      <c r="K124" s="120">
        <v>1</v>
      </c>
      <c r="L124" s="120"/>
      <c r="M124" s="120"/>
      <c r="N124" s="100"/>
      <c r="O124" s="100"/>
      <c r="P124" s="100"/>
      <c r="Q124" s="100"/>
      <c r="R124" s="100" t="str">
        <f t="shared" si="4"/>
        <v>7.</v>
      </c>
      <c r="S124" s="215"/>
      <c r="T124" s="215"/>
      <c r="U124" s="238" t="s">
        <v>69</v>
      </c>
      <c r="V124" s="100"/>
      <c r="W124" s="215"/>
    </row>
    <row r="125" spans="1:23" ht="24" x14ac:dyDescent="0.25">
      <c r="A125" s="9" t="str">
        <f t="shared" si="3"/>
        <v>AO120</v>
      </c>
      <c r="B125" s="12" t="s">
        <v>1847</v>
      </c>
      <c r="C125" s="100" t="s">
        <v>690</v>
      </c>
      <c r="D125" s="100" t="s">
        <v>690</v>
      </c>
      <c r="E125" s="100" t="s">
        <v>690</v>
      </c>
      <c r="F125" s="101">
        <v>2147483647</v>
      </c>
      <c r="G125" s="101">
        <v>1</v>
      </c>
      <c r="H125" s="120">
        <v>0</v>
      </c>
      <c r="I125" s="120"/>
      <c r="J125" s="100" t="s">
        <v>554</v>
      </c>
      <c r="K125" s="120">
        <v>1</v>
      </c>
      <c r="L125" s="120">
        <v>2</v>
      </c>
      <c r="M125" s="120">
        <v>2</v>
      </c>
      <c r="N125" s="100" t="s">
        <v>11</v>
      </c>
      <c r="O125" s="100">
        <v>7</v>
      </c>
      <c r="P125" s="100" t="s">
        <v>130</v>
      </c>
      <c r="Q125" s="100" t="s">
        <v>84</v>
      </c>
      <c r="R125" s="100" t="str">
        <f t="shared" si="4"/>
        <v>DOPM7.WinTms</v>
      </c>
      <c r="S125" s="215" t="s">
        <v>299</v>
      </c>
      <c r="T125" s="215"/>
      <c r="U125" s="238" t="s">
        <v>69</v>
      </c>
      <c r="V125" s="100"/>
      <c r="W125" s="215"/>
    </row>
    <row r="126" spans="1:23" ht="24" x14ac:dyDescent="0.25">
      <c r="A126" s="9" t="str">
        <f t="shared" si="3"/>
        <v>AO121</v>
      </c>
      <c r="B126" s="12" t="s">
        <v>1848</v>
      </c>
      <c r="C126" s="100" t="s">
        <v>690</v>
      </c>
      <c r="D126" s="100" t="s">
        <v>690</v>
      </c>
      <c r="E126" s="100" t="s">
        <v>690</v>
      </c>
      <c r="F126" s="101">
        <v>2147483647</v>
      </c>
      <c r="G126" s="101">
        <v>1</v>
      </c>
      <c r="H126" s="120">
        <v>0</v>
      </c>
      <c r="I126" s="120"/>
      <c r="J126" s="100" t="s">
        <v>554</v>
      </c>
      <c r="K126" s="120">
        <v>1</v>
      </c>
      <c r="L126" s="120">
        <v>2</v>
      </c>
      <c r="M126" s="120">
        <v>2</v>
      </c>
      <c r="N126" s="100" t="s">
        <v>11</v>
      </c>
      <c r="O126" s="100">
        <v>7</v>
      </c>
      <c r="P126" s="100" t="s">
        <v>224</v>
      </c>
      <c r="Q126" s="100" t="s">
        <v>84</v>
      </c>
      <c r="R126" s="100" t="str">
        <f t="shared" si="4"/>
        <v>DOPM7.RvrtTms</v>
      </c>
      <c r="S126" s="215" t="s">
        <v>299</v>
      </c>
      <c r="T126" s="215"/>
      <c r="U126" s="238" t="s">
        <v>69</v>
      </c>
      <c r="V126" s="100"/>
      <c r="W126" s="215"/>
    </row>
    <row r="127" spans="1:23" ht="24" x14ac:dyDescent="0.25">
      <c r="A127" s="9" t="str">
        <f t="shared" si="3"/>
        <v>AO122</v>
      </c>
      <c r="B127" s="12" t="s">
        <v>1849</v>
      </c>
      <c r="C127" s="100" t="s">
        <v>690</v>
      </c>
      <c r="D127" s="100" t="s">
        <v>690</v>
      </c>
      <c r="E127" s="100" t="s">
        <v>690</v>
      </c>
      <c r="F127" s="101">
        <v>2147483647</v>
      </c>
      <c r="G127" s="101">
        <v>1</v>
      </c>
      <c r="H127" s="120">
        <v>0</v>
      </c>
      <c r="I127" s="120"/>
      <c r="J127" s="100" t="s">
        <v>554</v>
      </c>
      <c r="K127" s="120">
        <v>1</v>
      </c>
      <c r="L127" s="120">
        <v>2</v>
      </c>
      <c r="M127" s="120">
        <v>2</v>
      </c>
      <c r="N127" s="100" t="s">
        <v>11</v>
      </c>
      <c r="O127" s="100">
        <v>7</v>
      </c>
      <c r="P127" s="100" t="s">
        <v>132</v>
      </c>
      <c r="Q127" s="100" t="s">
        <v>84</v>
      </c>
      <c r="R127" s="100" t="str">
        <f t="shared" si="4"/>
        <v>DOPM7.RmpTms</v>
      </c>
      <c r="S127" s="215" t="s">
        <v>299</v>
      </c>
      <c r="T127" s="215"/>
      <c r="U127" s="238" t="s">
        <v>69</v>
      </c>
      <c r="V127" s="100"/>
      <c r="W127" s="215"/>
    </row>
    <row r="128" spans="1:23" ht="24" x14ac:dyDescent="0.25">
      <c r="A128" s="9" t="str">
        <f t="shared" si="3"/>
        <v>AO123</v>
      </c>
      <c r="B128" s="12" t="s">
        <v>1848</v>
      </c>
      <c r="C128" s="100" t="s">
        <v>690</v>
      </c>
      <c r="D128" s="100" t="s">
        <v>690</v>
      </c>
      <c r="E128" s="100" t="s">
        <v>690</v>
      </c>
      <c r="F128" s="101">
        <v>2147483647</v>
      </c>
      <c r="G128" s="101">
        <v>1</v>
      </c>
      <c r="H128" s="120">
        <v>0</v>
      </c>
      <c r="I128" s="120"/>
      <c r="J128" s="100" t="s">
        <v>554</v>
      </c>
      <c r="K128" s="120">
        <v>1</v>
      </c>
      <c r="L128" s="120">
        <v>2</v>
      </c>
      <c r="M128" s="120">
        <v>2</v>
      </c>
      <c r="N128" s="100" t="s">
        <v>11</v>
      </c>
      <c r="O128" s="100">
        <v>7</v>
      </c>
      <c r="P128" s="100" t="s">
        <v>224</v>
      </c>
      <c r="Q128" s="100" t="s">
        <v>84</v>
      </c>
      <c r="R128" s="100" t="str">
        <f t="shared" si="4"/>
        <v>DOPM7.RvrtTms</v>
      </c>
      <c r="S128" s="215" t="s">
        <v>299</v>
      </c>
      <c r="T128" s="215"/>
      <c r="U128" s="238" t="s">
        <v>69</v>
      </c>
      <c r="V128" s="100"/>
      <c r="W128" s="215"/>
    </row>
    <row r="129" spans="1:23" ht="24" x14ac:dyDescent="0.25">
      <c r="A129" s="9" t="str">
        <f t="shared" si="3"/>
        <v>AO124</v>
      </c>
      <c r="B129" s="12" t="s">
        <v>1850</v>
      </c>
      <c r="C129" s="100" t="s">
        <v>690</v>
      </c>
      <c r="D129" s="100" t="s">
        <v>690</v>
      </c>
      <c r="E129" s="100" t="s">
        <v>690</v>
      </c>
      <c r="F129" s="101">
        <v>2147483647</v>
      </c>
      <c r="G129" s="101">
        <v>1</v>
      </c>
      <c r="H129" s="120">
        <v>0</v>
      </c>
      <c r="I129" s="120"/>
      <c r="J129" s="100" t="s">
        <v>554</v>
      </c>
      <c r="K129" s="120">
        <v>1</v>
      </c>
      <c r="L129" s="120">
        <v>2</v>
      </c>
      <c r="M129" s="120">
        <v>2</v>
      </c>
      <c r="N129" s="100" t="s">
        <v>11</v>
      </c>
      <c r="O129" s="100">
        <v>7</v>
      </c>
      <c r="P129" s="100" t="s">
        <v>132</v>
      </c>
      <c r="Q129" s="100" t="s">
        <v>84</v>
      </c>
      <c r="R129" s="100" t="str">
        <f t="shared" si="4"/>
        <v>DOPM.RmpTms</v>
      </c>
      <c r="S129" s="215" t="s">
        <v>299</v>
      </c>
      <c r="T129" s="215"/>
      <c r="U129" s="238" t="s">
        <v>69</v>
      </c>
      <c r="V129" s="100"/>
      <c r="W129" s="215"/>
    </row>
    <row r="130" spans="1:23" ht="24" x14ac:dyDescent="0.25">
      <c r="A130" s="9" t="str">
        <f t="shared" si="3"/>
        <v>AO125</v>
      </c>
      <c r="B130" s="12" t="s">
        <v>1851</v>
      </c>
      <c r="C130" s="100" t="s">
        <v>64</v>
      </c>
      <c r="D130" s="100" t="s">
        <v>64</v>
      </c>
      <c r="E130" s="100" t="s">
        <v>64</v>
      </c>
      <c r="F130" s="101">
        <v>0</v>
      </c>
      <c r="G130" s="101" t="s">
        <v>1090</v>
      </c>
      <c r="H130" s="120">
        <v>1</v>
      </c>
      <c r="I130" s="120">
        <v>0</v>
      </c>
      <c r="J130" s="100" t="s">
        <v>536</v>
      </c>
      <c r="K130" s="120">
        <v>1</v>
      </c>
      <c r="L130" s="120"/>
      <c r="M130" s="120"/>
      <c r="N130" s="100"/>
      <c r="O130" s="100"/>
      <c r="P130" s="100"/>
      <c r="Q130" s="100"/>
      <c r="R130" s="100" t="str">
        <f t="shared" si="4"/>
        <v>.</v>
      </c>
      <c r="S130" s="215"/>
      <c r="T130" s="215"/>
      <c r="U130" s="238" t="s">
        <v>69</v>
      </c>
      <c r="V130" s="100"/>
      <c r="W130" s="215"/>
    </row>
    <row r="131" spans="1:23" ht="24" x14ac:dyDescent="0.25">
      <c r="A131" s="9" t="str">
        <f t="shared" si="3"/>
        <v>AO126</v>
      </c>
      <c r="B131" s="12" t="s">
        <v>672</v>
      </c>
      <c r="C131" s="100" t="s">
        <v>690</v>
      </c>
      <c r="D131" s="100" t="s">
        <v>690</v>
      </c>
      <c r="E131" s="100" t="s">
        <v>690</v>
      </c>
      <c r="F131" s="101">
        <v>2147483647</v>
      </c>
      <c r="G131" s="101">
        <v>1</v>
      </c>
      <c r="H131" s="120">
        <v>0</v>
      </c>
      <c r="I131" s="120"/>
      <c r="J131" s="100" t="s">
        <v>536</v>
      </c>
      <c r="K131" s="120">
        <v>1</v>
      </c>
      <c r="L131" s="120"/>
      <c r="M131" s="120"/>
      <c r="N131" s="100"/>
      <c r="O131" s="100"/>
      <c r="P131" s="100"/>
      <c r="Q131" s="100"/>
      <c r="R131" s="100" t="str">
        <f>N131&amp;O133 &amp;"."&amp;P131</f>
        <v>.</v>
      </c>
      <c r="S131" s="215"/>
      <c r="T131" s="215"/>
      <c r="U131" s="238" t="s">
        <v>69</v>
      </c>
      <c r="V131" s="100"/>
      <c r="W131" s="215"/>
    </row>
    <row r="132" spans="1:23" ht="24" customHeight="1" x14ac:dyDescent="0.25">
      <c r="A132" s="9" t="str">
        <f t="shared" si="3"/>
        <v>AO127</v>
      </c>
      <c r="B132" s="12" t="s">
        <v>1724</v>
      </c>
      <c r="C132" s="100"/>
      <c r="D132" s="100"/>
      <c r="E132" s="100"/>
      <c r="F132" s="101"/>
      <c r="G132" s="101"/>
      <c r="H132" s="120"/>
      <c r="I132" s="120"/>
      <c r="J132" s="100" t="s">
        <v>536</v>
      </c>
      <c r="K132" s="120"/>
      <c r="L132" s="120"/>
      <c r="M132" s="120"/>
      <c r="N132" s="100"/>
      <c r="O132" s="100"/>
      <c r="P132" s="100"/>
      <c r="Q132" s="100"/>
      <c r="R132" s="100"/>
      <c r="S132" s="215"/>
      <c r="T132" s="215"/>
      <c r="U132" s="238" t="s">
        <v>69</v>
      </c>
      <c r="V132" s="100"/>
      <c r="W132" s="215"/>
    </row>
    <row r="133" spans="1:23" ht="24" x14ac:dyDescent="0.25">
      <c r="A133" s="9" t="str">
        <f t="shared" si="3"/>
        <v>AO128</v>
      </c>
      <c r="B133" s="12" t="s">
        <v>673</v>
      </c>
      <c r="C133" s="100" t="s">
        <v>690</v>
      </c>
      <c r="D133" s="100" t="s">
        <v>690</v>
      </c>
      <c r="E133" s="100" t="s">
        <v>690</v>
      </c>
      <c r="F133" s="101">
        <v>2147483647</v>
      </c>
      <c r="G133" s="101">
        <v>1E-3</v>
      </c>
      <c r="H133" s="120">
        <v>0</v>
      </c>
      <c r="I133" s="120"/>
      <c r="J133" s="100" t="s">
        <v>536</v>
      </c>
      <c r="K133" s="120">
        <v>1E-3</v>
      </c>
      <c r="L133" s="120"/>
      <c r="M133" s="120"/>
      <c r="N133" s="100"/>
      <c r="O133" s="100"/>
      <c r="P133" s="100"/>
      <c r="Q133" s="100"/>
      <c r="R133" s="100" t="str">
        <f t="shared" si="4"/>
        <v>.</v>
      </c>
      <c r="S133" s="215"/>
      <c r="T133" s="215"/>
      <c r="U133" s="238" t="s">
        <v>69</v>
      </c>
      <c r="V133" s="100"/>
      <c r="W133" s="215"/>
    </row>
    <row r="134" spans="1:23" ht="24" x14ac:dyDescent="0.25">
      <c r="A134" s="9" t="str">
        <f t="shared" ref="A134:A197" si="10">"AO"&amp;(ROW(A130) -1)</f>
        <v>AO129</v>
      </c>
      <c r="B134" s="12" t="s">
        <v>674</v>
      </c>
      <c r="C134" s="100" t="s">
        <v>690</v>
      </c>
      <c r="D134" s="100" t="s">
        <v>690</v>
      </c>
      <c r="E134" s="100" t="s">
        <v>690</v>
      </c>
      <c r="F134" s="101">
        <v>2147483647</v>
      </c>
      <c r="G134" s="101">
        <v>1E-3</v>
      </c>
      <c r="H134" s="120">
        <v>0</v>
      </c>
      <c r="I134" s="120"/>
      <c r="J134" s="100" t="s">
        <v>106</v>
      </c>
      <c r="K134" s="120">
        <v>1E-3</v>
      </c>
      <c r="L134" s="120"/>
      <c r="M134" s="120"/>
      <c r="N134" s="100"/>
      <c r="O134" s="100"/>
      <c r="P134" s="100"/>
      <c r="Q134" s="100"/>
      <c r="R134" s="100" t="str">
        <f t="shared" si="4"/>
        <v>.</v>
      </c>
      <c r="S134" s="215"/>
      <c r="T134" s="215"/>
      <c r="U134" s="238" t="s">
        <v>69</v>
      </c>
      <c r="V134" s="100"/>
      <c r="W134" s="215"/>
    </row>
    <row r="135" spans="1:23" ht="24" x14ac:dyDescent="0.25">
      <c r="A135" s="9" t="str">
        <f t="shared" si="10"/>
        <v>AO130</v>
      </c>
      <c r="B135" s="12" t="s">
        <v>675</v>
      </c>
      <c r="C135" s="100" t="s">
        <v>690</v>
      </c>
      <c r="D135" s="100" t="s">
        <v>690</v>
      </c>
      <c r="E135" s="100" t="s">
        <v>690</v>
      </c>
      <c r="F135" s="101">
        <v>2147483647</v>
      </c>
      <c r="G135" s="101">
        <v>1E-3</v>
      </c>
      <c r="H135" s="120">
        <v>0</v>
      </c>
      <c r="I135" s="120"/>
      <c r="J135" s="100" t="s">
        <v>106</v>
      </c>
      <c r="K135" s="120">
        <v>1E-3</v>
      </c>
      <c r="L135" s="120"/>
      <c r="M135" s="120"/>
      <c r="N135" s="100"/>
      <c r="O135" s="100"/>
      <c r="P135" s="100"/>
      <c r="Q135" s="100"/>
      <c r="R135" s="100" t="str">
        <f t="shared" si="4"/>
        <v>.</v>
      </c>
      <c r="S135" s="215"/>
      <c r="T135" s="215"/>
      <c r="U135" s="238" t="s">
        <v>69</v>
      </c>
      <c r="V135" s="100"/>
      <c r="W135" s="215"/>
    </row>
    <row r="136" spans="1:23" ht="24" x14ac:dyDescent="0.25">
      <c r="A136" s="9" t="str">
        <f t="shared" si="10"/>
        <v>AO131</v>
      </c>
      <c r="B136" s="12" t="s">
        <v>676</v>
      </c>
      <c r="C136" s="100" t="s">
        <v>690</v>
      </c>
      <c r="D136" s="100" t="s">
        <v>690</v>
      </c>
      <c r="E136" s="100" t="s">
        <v>690</v>
      </c>
      <c r="F136" s="101">
        <v>2147483647</v>
      </c>
      <c r="G136" s="101">
        <v>1</v>
      </c>
      <c r="H136" s="120">
        <v>0</v>
      </c>
      <c r="I136" s="120"/>
      <c r="J136" s="100" t="s">
        <v>554</v>
      </c>
      <c r="K136" s="120">
        <v>1</v>
      </c>
      <c r="L136" s="120"/>
      <c r="M136" s="120"/>
      <c r="N136" s="100"/>
      <c r="O136" s="100"/>
      <c r="P136" s="100"/>
      <c r="Q136" s="100"/>
      <c r="R136" s="100" t="str">
        <f t="shared" si="4"/>
        <v>.</v>
      </c>
      <c r="S136" s="215"/>
      <c r="T136" s="215"/>
      <c r="U136" s="238" t="s">
        <v>69</v>
      </c>
      <c r="V136" s="100"/>
      <c r="W136" s="215"/>
    </row>
    <row r="137" spans="1:23" ht="24" x14ac:dyDescent="0.25">
      <c r="A137" s="9" t="str">
        <f t="shared" si="10"/>
        <v>AO132</v>
      </c>
      <c r="B137" s="12" t="s">
        <v>677</v>
      </c>
      <c r="C137" s="100" t="s">
        <v>690</v>
      </c>
      <c r="D137" s="100" t="s">
        <v>690</v>
      </c>
      <c r="E137" s="100" t="s">
        <v>690</v>
      </c>
      <c r="F137" s="101">
        <v>2147483647</v>
      </c>
      <c r="G137" s="101">
        <v>1</v>
      </c>
      <c r="H137" s="120">
        <v>0</v>
      </c>
      <c r="I137" s="120"/>
      <c r="J137" s="100" t="s">
        <v>554</v>
      </c>
      <c r="K137" s="120">
        <v>1</v>
      </c>
      <c r="L137" s="120"/>
      <c r="M137" s="120"/>
      <c r="N137" s="100"/>
      <c r="O137" s="100"/>
      <c r="P137" s="100"/>
      <c r="Q137" s="100"/>
      <c r="R137" s="100" t="str">
        <f t="shared" si="4"/>
        <v>.</v>
      </c>
      <c r="S137" s="215"/>
      <c r="T137" s="215"/>
      <c r="U137" s="238" t="s">
        <v>69</v>
      </c>
      <c r="V137" s="100"/>
      <c r="W137" s="215"/>
    </row>
    <row r="138" spans="1:23" ht="24" x14ac:dyDescent="0.25">
      <c r="A138" s="9" t="str">
        <f t="shared" si="10"/>
        <v>AO133</v>
      </c>
      <c r="B138" s="12" t="s">
        <v>679</v>
      </c>
      <c r="C138" s="100" t="s">
        <v>690</v>
      </c>
      <c r="D138" s="100" t="s">
        <v>690</v>
      </c>
      <c r="E138" s="100" t="s">
        <v>690</v>
      </c>
      <c r="F138" s="101">
        <v>2147483647</v>
      </c>
      <c r="G138" s="101">
        <v>1</v>
      </c>
      <c r="H138" s="120">
        <v>0</v>
      </c>
      <c r="I138" s="120"/>
      <c r="J138" s="100" t="s">
        <v>554</v>
      </c>
      <c r="K138" s="120">
        <v>1</v>
      </c>
      <c r="L138" s="120"/>
      <c r="M138" s="120"/>
      <c r="N138" s="100"/>
      <c r="O138" s="100"/>
      <c r="P138" s="100"/>
      <c r="Q138" s="100"/>
      <c r="R138" s="100" t="str">
        <f t="shared" si="4"/>
        <v>.</v>
      </c>
      <c r="S138" s="215"/>
      <c r="T138" s="215"/>
      <c r="U138" s="238" t="s">
        <v>69</v>
      </c>
      <c r="V138" s="100"/>
      <c r="W138" s="215"/>
    </row>
    <row r="139" spans="1:23" ht="24" x14ac:dyDescent="0.25">
      <c r="A139" s="9" t="str">
        <f t="shared" si="10"/>
        <v>AO134</v>
      </c>
      <c r="B139" s="12" t="s">
        <v>678</v>
      </c>
      <c r="C139" s="100" t="s">
        <v>690</v>
      </c>
      <c r="D139" s="100" t="s">
        <v>690</v>
      </c>
      <c r="E139" s="100" t="s">
        <v>690</v>
      </c>
      <c r="F139" s="101">
        <v>2147483647</v>
      </c>
      <c r="G139" s="101">
        <v>1</v>
      </c>
      <c r="H139" s="120">
        <v>0</v>
      </c>
      <c r="I139" s="120"/>
      <c r="J139" s="100" t="s">
        <v>554</v>
      </c>
      <c r="K139" s="120">
        <v>1</v>
      </c>
      <c r="L139" s="120"/>
      <c r="M139" s="120"/>
      <c r="N139" s="100"/>
      <c r="O139" s="100"/>
      <c r="P139" s="100"/>
      <c r="Q139" s="100"/>
      <c r="R139" s="100" t="str">
        <f t="shared" si="4"/>
        <v>.</v>
      </c>
      <c r="S139" s="215"/>
      <c r="T139" s="215"/>
      <c r="U139" s="238" t="s">
        <v>69</v>
      </c>
      <c r="V139" s="100"/>
      <c r="W139" s="215"/>
    </row>
    <row r="140" spans="1:23" ht="24" x14ac:dyDescent="0.25">
      <c r="A140" s="9" t="str">
        <f t="shared" si="10"/>
        <v>AO135</v>
      </c>
      <c r="B140" s="12" t="s">
        <v>679</v>
      </c>
      <c r="C140" s="100" t="s">
        <v>690</v>
      </c>
      <c r="D140" s="100" t="s">
        <v>690</v>
      </c>
      <c r="E140" s="100" t="s">
        <v>690</v>
      </c>
      <c r="F140" s="101">
        <v>2147483647</v>
      </c>
      <c r="G140" s="101">
        <v>1</v>
      </c>
      <c r="H140" s="120">
        <v>0</v>
      </c>
      <c r="I140" s="120"/>
      <c r="J140" s="100" t="s">
        <v>554</v>
      </c>
      <c r="K140" s="120">
        <v>1</v>
      </c>
      <c r="L140" s="120"/>
      <c r="M140" s="120"/>
      <c r="N140" s="100"/>
      <c r="O140" s="100"/>
      <c r="P140" s="100"/>
      <c r="Q140" s="100"/>
      <c r="R140" s="100" t="str">
        <f t="shared" si="4"/>
        <v>.</v>
      </c>
      <c r="S140" s="215"/>
      <c r="T140" s="215"/>
      <c r="U140" s="238" t="s">
        <v>69</v>
      </c>
      <c r="V140" s="100"/>
      <c r="W140" s="215"/>
    </row>
    <row r="141" spans="1:23" ht="24" x14ac:dyDescent="0.25">
      <c r="A141" s="9" t="str">
        <f t="shared" si="10"/>
        <v>AO136</v>
      </c>
      <c r="B141" s="12" t="s">
        <v>680</v>
      </c>
      <c r="C141" s="100" t="s">
        <v>690</v>
      </c>
      <c r="D141" s="100" t="s">
        <v>690</v>
      </c>
      <c r="E141" s="100" t="s">
        <v>690</v>
      </c>
      <c r="F141" s="101">
        <v>2147483647</v>
      </c>
      <c r="G141" s="101">
        <v>1</v>
      </c>
      <c r="H141" s="120">
        <v>0</v>
      </c>
      <c r="I141" s="120"/>
      <c r="J141" s="100" t="s">
        <v>554</v>
      </c>
      <c r="K141" s="120">
        <v>1</v>
      </c>
      <c r="L141" s="120"/>
      <c r="M141" s="120"/>
      <c r="N141" s="100"/>
      <c r="O141" s="100"/>
      <c r="P141" s="100"/>
      <c r="Q141" s="100"/>
      <c r="R141" s="100" t="str">
        <f t="shared" si="4"/>
        <v>.</v>
      </c>
      <c r="S141" s="215"/>
      <c r="T141" s="215"/>
      <c r="U141" s="238" t="s">
        <v>69</v>
      </c>
      <c r="V141" s="100"/>
      <c r="W141" s="215"/>
    </row>
    <row r="142" spans="1:23" ht="24" x14ac:dyDescent="0.25">
      <c r="A142" s="9" t="str">
        <f t="shared" si="10"/>
        <v>AO137</v>
      </c>
      <c r="B142" s="12" t="s">
        <v>1094</v>
      </c>
      <c r="C142" s="100" t="s">
        <v>64</v>
      </c>
      <c r="D142" s="100" t="s">
        <v>64</v>
      </c>
      <c r="E142" s="100" t="s">
        <v>64</v>
      </c>
      <c r="F142" s="101">
        <v>0</v>
      </c>
      <c r="G142" s="101" t="s">
        <v>1090</v>
      </c>
      <c r="H142" s="120">
        <v>1</v>
      </c>
      <c r="I142" s="120">
        <v>0</v>
      </c>
      <c r="J142" s="100" t="s">
        <v>68</v>
      </c>
      <c r="K142" s="120">
        <v>1</v>
      </c>
      <c r="L142" s="120"/>
      <c r="M142" s="120"/>
      <c r="N142" s="100"/>
      <c r="O142" s="100"/>
      <c r="P142" s="100"/>
      <c r="Q142" s="100"/>
      <c r="R142" s="100" t="str">
        <f>N142&amp;O45 &amp;"."&amp;P142</f>
        <v>1.</v>
      </c>
      <c r="S142" s="215"/>
      <c r="T142" s="215"/>
      <c r="U142" s="238" t="s">
        <v>69</v>
      </c>
      <c r="V142" s="100"/>
      <c r="W142" s="215"/>
    </row>
    <row r="143" spans="1:23" ht="24.6" customHeight="1" x14ac:dyDescent="0.25">
      <c r="A143" s="9" t="str">
        <f t="shared" si="10"/>
        <v>AO138</v>
      </c>
      <c r="B143" s="12" t="s">
        <v>1656</v>
      </c>
      <c r="C143" s="100" t="s">
        <v>64</v>
      </c>
      <c r="D143" s="100" t="s">
        <v>64</v>
      </c>
      <c r="E143" s="100" t="s">
        <v>64</v>
      </c>
      <c r="F143" s="101">
        <v>0</v>
      </c>
      <c r="G143" s="101">
        <v>2147483647</v>
      </c>
      <c r="H143" s="120">
        <v>1</v>
      </c>
      <c r="I143" s="120">
        <v>0</v>
      </c>
      <c r="J143" s="100"/>
      <c r="K143" s="120">
        <v>1</v>
      </c>
      <c r="L143" s="120">
        <v>2</v>
      </c>
      <c r="M143" s="120">
        <v>2</v>
      </c>
      <c r="N143" s="100"/>
      <c r="O143" s="100"/>
      <c r="P143" s="100"/>
      <c r="Q143" s="100"/>
      <c r="R143" s="100" t="str">
        <f>N143&amp;O145 &amp;"."&amp;P143</f>
        <v>.</v>
      </c>
      <c r="S143" s="215"/>
      <c r="T143" s="215"/>
      <c r="U143" s="238" t="s">
        <v>69</v>
      </c>
      <c r="V143" s="100"/>
      <c r="W143" s="215"/>
    </row>
    <row r="144" spans="1:23" ht="24.6" customHeight="1" x14ac:dyDescent="0.25">
      <c r="A144" s="9" t="str">
        <f t="shared" si="10"/>
        <v>AO139</v>
      </c>
      <c r="B144" s="12" t="s">
        <v>1725</v>
      </c>
      <c r="C144" s="100"/>
      <c r="D144" s="100"/>
      <c r="E144" s="100"/>
      <c r="F144" s="101"/>
      <c r="G144" s="101"/>
      <c r="H144" s="120"/>
      <c r="I144" s="120"/>
      <c r="J144" s="100" t="s">
        <v>536</v>
      </c>
      <c r="K144" s="120"/>
      <c r="L144" s="120"/>
      <c r="M144" s="120"/>
      <c r="N144" s="100"/>
      <c r="O144" s="100"/>
      <c r="P144" s="100"/>
      <c r="Q144" s="100"/>
      <c r="R144" s="100"/>
      <c r="S144" s="215"/>
      <c r="T144" s="215"/>
      <c r="U144" s="238" t="s">
        <v>69</v>
      </c>
      <c r="V144" s="100"/>
      <c r="W144" s="215"/>
    </row>
    <row r="145" spans="1:23" ht="24.6" customHeight="1" x14ac:dyDescent="0.25">
      <c r="A145" s="9" t="str">
        <f t="shared" si="10"/>
        <v>AO140</v>
      </c>
      <c r="B145" s="12" t="s">
        <v>1682</v>
      </c>
      <c r="C145" s="100" t="s">
        <v>64</v>
      </c>
      <c r="D145" s="100" t="s">
        <v>64</v>
      </c>
      <c r="E145" s="100" t="s">
        <v>64</v>
      </c>
      <c r="F145" s="101">
        <v>0</v>
      </c>
      <c r="G145" s="101">
        <v>2147483647</v>
      </c>
      <c r="H145" s="120">
        <v>1E-3</v>
      </c>
      <c r="I145" s="120">
        <v>0</v>
      </c>
      <c r="J145" s="100" t="s">
        <v>575</v>
      </c>
      <c r="K145" s="120">
        <v>1E-3</v>
      </c>
      <c r="L145" s="120">
        <v>2</v>
      </c>
      <c r="M145" s="120">
        <v>2</v>
      </c>
      <c r="N145" s="100"/>
      <c r="O145" s="100"/>
      <c r="P145" s="100"/>
      <c r="Q145" s="100"/>
      <c r="R145" s="100" t="str">
        <f t="shared" ref="R145:R223" si="11">N145&amp;O146 &amp;"."&amp;P145</f>
        <v>.</v>
      </c>
      <c r="S145" s="215"/>
      <c r="T145" s="215"/>
      <c r="U145" s="238" t="s">
        <v>69</v>
      </c>
      <c r="V145" s="100"/>
      <c r="W145" s="215"/>
    </row>
    <row r="146" spans="1:23" ht="24.6" customHeight="1" x14ac:dyDescent="0.25">
      <c r="A146" s="9" t="str">
        <f t="shared" si="10"/>
        <v>AO141</v>
      </c>
      <c r="B146" s="12" t="s">
        <v>1683</v>
      </c>
      <c r="C146" s="100" t="s">
        <v>64</v>
      </c>
      <c r="D146" s="100" t="s">
        <v>64</v>
      </c>
      <c r="E146" s="100" t="s">
        <v>64</v>
      </c>
      <c r="F146" s="101">
        <v>0</v>
      </c>
      <c r="G146" s="101">
        <v>2147483647</v>
      </c>
      <c r="H146" s="120">
        <v>1E-3</v>
      </c>
      <c r="I146" s="120">
        <v>0</v>
      </c>
      <c r="J146" s="100" t="s">
        <v>575</v>
      </c>
      <c r="K146" s="120">
        <v>1E-3</v>
      </c>
      <c r="L146" s="120">
        <v>2</v>
      </c>
      <c r="M146" s="120">
        <v>2</v>
      </c>
      <c r="N146" s="100"/>
      <c r="O146" s="100"/>
      <c r="P146" s="100"/>
      <c r="Q146" s="100"/>
      <c r="R146" s="100" t="str">
        <f t="shared" si="11"/>
        <v>.</v>
      </c>
      <c r="S146" s="215"/>
      <c r="T146" s="215"/>
      <c r="U146" s="238" t="s">
        <v>69</v>
      </c>
      <c r="V146" s="100"/>
      <c r="W146" s="215"/>
    </row>
    <row r="147" spans="1:23" ht="24.6" customHeight="1" x14ac:dyDescent="0.25">
      <c r="A147" s="9" t="str">
        <f t="shared" si="10"/>
        <v>AO142</v>
      </c>
      <c r="B147" s="12" t="s">
        <v>1684</v>
      </c>
      <c r="C147" s="100" t="s">
        <v>64</v>
      </c>
      <c r="D147" s="100" t="s">
        <v>64</v>
      </c>
      <c r="E147" s="100" t="s">
        <v>64</v>
      </c>
      <c r="F147" s="101">
        <v>0</v>
      </c>
      <c r="G147" s="101">
        <v>2147483647</v>
      </c>
      <c r="H147" s="120">
        <v>1E-3</v>
      </c>
      <c r="I147" s="120">
        <v>0</v>
      </c>
      <c r="J147" s="100" t="s">
        <v>575</v>
      </c>
      <c r="K147" s="120">
        <v>1E-3</v>
      </c>
      <c r="L147" s="120">
        <v>2</v>
      </c>
      <c r="M147" s="120">
        <v>2</v>
      </c>
      <c r="N147" s="100"/>
      <c r="O147" s="100"/>
      <c r="P147" s="100"/>
      <c r="Q147" s="100"/>
      <c r="R147" s="100" t="str">
        <f t="shared" si="11"/>
        <v>.</v>
      </c>
      <c r="S147" s="215"/>
      <c r="T147" s="215"/>
      <c r="U147" s="238" t="s">
        <v>69</v>
      </c>
      <c r="V147" s="100"/>
      <c r="W147" s="215"/>
    </row>
    <row r="148" spans="1:23" ht="24.6" customHeight="1" x14ac:dyDescent="0.25">
      <c r="A148" s="9" t="str">
        <f t="shared" si="10"/>
        <v>AO143</v>
      </c>
      <c r="B148" s="12" t="s">
        <v>1685</v>
      </c>
      <c r="C148" s="100" t="s">
        <v>64</v>
      </c>
      <c r="D148" s="100" t="s">
        <v>64</v>
      </c>
      <c r="E148" s="100" t="s">
        <v>64</v>
      </c>
      <c r="F148" s="101">
        <v>0</v>
      </c>
      <c r="G148" s="101">
        <v>2147483647</v>
      </c>
      <c r="H148" s="120">
        <v>1E-3</v>
      </c>
      <c r="I148" s="120">
        <v>0</v>
      </c>
      <c r="J148" s="100" t="s">
        <v>575</v>
      </c>
      <c r="K148" s="120">
        <v>1E-3</v>
      </c>
      <c r="L148" s="120">
        <v>2</v>
      </c>
      <c r="M148" s="120">
        <v>2</v>
      </c>
      <c r="N148" s="100"/>
      <c r="O148" s="100"/>
      <c r="P148" s="100"/>
      <c r="Q148" s="100"/>
      <c r="R148" s="100" t="str">
        <f t="shared" si="11"/>
        <v>.</v>
      </c>
      <c r="S148" s="215"/>
      <c r="T148" s="215"/>
      <c r="U148" s="238" t="s">
        <v>69</v>
      </c>
      <c r="V148" s="100"/>
      <c r="W148" s="215"/>
    </row>
    <row r="149" spans="1:23" ht="24.6" customHeight="1" x14ac:dyDescent="0.25">
      <c r="A149" s="9" t="str">
        <f t="shared" si="10"/>
        <v>AO144</v>
      </c>
      <c r="B149" s="12" t="s">
        <v>1686</v>
      </c>
      <c r="C149" s="100" t="s">
        <v>64</v>
      </c>
      <c r="D149" s="100" t="s">
        <v>64</v>
      </c>
      <c r="E149" s="100" t="s">
        <v>64</v>
      </c>
      <c r="F149" s="101">
        <v>0</v>
      </c>
      <c r="G149" s="101">
        <v>2147483647</v>
      </c>
      <c r="H149" s="120">
        <v>1E-3</v>
      </c>
      <c r="I149" s="120">
        <v>0</v>
      </c>
      <c r="J149" s="100" t="s">
        <v>575</v>
      </c>
      <c r="K149" s="120">
        <v>1E-3</v>
      </c>
      <c r="L149" s="120">
        <v>2</v>
      </c>
      <c r="M149" s="120">
        <v>2</v>
      </c>
      <c r="N149" s="100"/>
      <c r="O149" s="100"/>
      <c r="P149" s="100"/>
      <c r="Q149" s="100"/>
      <c r="R149" s="100" t="str">
        <f t="shared" si="11"/>
        <v>.</v>
      </c>
      <c r="S149" s="215"/>
      <c r="T149" s="215"/>
      <c r="U149" s="238" t="s">
        <v>69</v>
      </c>
      <c r="V149" s="100"/>
      <c r="W149" s="215"/>
    </row>
    <row r="150" spans="1:23" ht="24.6" customHeight="1" x14ac:dyDescent="0.25">
      <c r="A150" s="9" t="str">
        <f t="shared" si="10"/>
        <v>AO145</v>
      </c>
      <c r="B150" s="12" t="s">
        <v>1687</v>
      </c>
      <c r="C150" s="100" t="s">
        <v>64</v>
      </c>
      <c r="D150" s="100" t="s">
        <v>64</v>
      </c>
      <c r="E150" s="100" t="s">
        <v>64</v>
      </c>
      <c r="F150" s="101">
        <v>0</v>
      </c>
      <c r="G150" s="101">
        <v>2147483647</v>
      </c>
      <c r="H150" s="120">
        <v>1</v>
      </c>
      <c r="I150" s="120">
        <v>0</v>
      </c>
      <c r="J150" s="100" t="s">
        <v>665</v>
      </c>
      <c r="K150" s="120">
        <v>1</v>
      </c>
      <c r="L150" s="120">
        <v>2</v>
      </c>
      <c r="M150" s="120">
        <v>2</v>
      </c>
      <c r="N150" s="100"/>
      <c r="O150" s="100"/>
      <c r="P150" s="100"/>
      <c r="Q150" s="100"/>
      <c r="R150" s="100" t="str">
        <f t="shared" si="11"/>
        <v>.</v>
      </c>
      <c r="S150" s="215"/>
      <c r="T150" s="215"/>
      <c r="U150" s="238" t="s">
        <v>69</v>
      </c>
      <c r="V150" s="100"/>
      <c r="W150" s="215"/>
    </row>
    <row r="151" spans="1:23" ht="24.6" customHeight="1" x14ac:dyDescent="0.25">
      <c r="A151" s="9" t="str">
        <f t="shared" si="10"/>
        <v>AO146</v>
      </c>
      <c r="B151" s="12" t="s">
        <v>1688</v>
      </c>
      <c r="C151" s="100" t="s">
        <v>64</v>
      </c>
      <c r="D151" s="100" t="s">
        <v>64</v>
      </c>
      <c r="E151" s="100" t="s">
        <v>64</v>
      </c>
      <c r="F151" s="101">
        <v>0</v>
      </c>
      <c r="G151" s="101">
        <v>2147483647</v>
      </c>
      <c r="H151" s="120">
        <v>1</v>
      </c>
      <c r="I151" s="120">
        <v>0</v>
      </c>
      <c r="J151" s="100" t="s">
        <v>665</v>
      </c>
      <c r="K151" s="120">
        <v>1</v>
      </c>
      <c r="L151" s="120">
        <v>2</v>
      </c>
      <c r="M151" s="120">
        <v>2</v>
      </c>
      <c r="N151" s="100"/>
      <c r="O151" s="100"/>
      <c r="P151" s="100"/>
      <c r="Q151" s="100"/>
      <c r="R151" s="100" t="str">
        <f t="shared" si="11"/>
        <v>1.</v>
      </c>
      <c r="S151" s="215"/>
      <c r="T151" s="215"/>
      <c r="U151" s="238" t="s">
        <v>69</v>
      </c>
      <c r="V151" s="100"/>
      <c r="W151" s="215"/>
    </row>
    <row r="152" spans="1:23" ht="24.6" customHeight="1" x14ac:dyDescent="0.25">
      <c r="A152" s="9" t="str">
        <f t="shared" si="10"/>
        <v>AO147</v>
      </c>
      <c r="B152" s="12" t="s">
        <v>1689</v>
      </c>
      <c r="C152" s="100" t="s">
        <v>64</v>
      </c>
      <c r="D152" s="100" t="s">
        <v>64</v>
      </c>
      <c r="E152" s="100" t="s">
        <v>64</v>
      </c>
      <c r="F152" s="101">
        <v>0</v>
      </c>
      <c r="G152" s="101">
        <v>1000</v>
      </c>
      <c r="H152" s="120">
        <v>0.1</v>
      </c>
      <c r="I152" s="120">
        <v>0</v>
      </c>
      <c r="J152" s="100" t="s">
        <v>83</v>
      </c>
      <c r="K152" s="120">
        <v>0.1</v>
      </c>
      <c r="L152" s="120">
        <v>2</v>
      </c>
      <c r="M152" s="120">
        <v>2</v>
      </c>
      <c r="N152" s="100" t="s">
        <v>138</v>
      </c>
      <c r="O152" s="100">
        <v>1</v>
      </c>
      <c r="P152" s="100" t="s">
        <v>170</v>
      </c>
      <c r="Q152" s="100"/>
      <c r="R152" s="100" t="str">
        <f t="shared" si="11"/>
        <v>DRCT.WMaxLimPct</v>
      </c>
      <c r="S152" s="215"/>
      <c r="T152" s="215"/>
      <c r="U152" s="238" t="s">
        <v>69</v>
      </c>
      <c r="V152" s="100"/>
      <c r="W152" s="215"/>
    </row>
    <row r="153" spans="1:23" ht="24.6" customHeight="1" x14ac:dyDescent="0.25">
      <c r="A153" s="9" t="str">
        <f t="shared" si="10"/>
        <v>AO148</v>
      </c>
      <c r="B153" s="12" t="s">
        <v>1690</v>
      </c>
      <c r="C153" s="100" t="s">
        <v>64</v>
      </c>
      <c r="D153" s="100" t="s">
        <v>64</v>
      </c>
      <c r="E153" s="100" t="s">
        <v>64</v>
      </c>
      <c r="F153" s="101">
        <v>0</v>
      </c>
      <c r="G153" s="101">
        <v>2147483647</v>
      </c>
      <c r="H153" s="120">
        <v>1</v>
      </c>
      <c r="I153" s="120">
        <v>0</v>
      </c>
      <c r="J153" s="100" t="s">
        <v>572</v>
      </c>
      <c r="K153" s="120">
        <v>1</v>
      </c>
      <c r="L153" s="120">
        <v>2</v>
      </c>
      <c r="M153" s="120">
        <v>2</v>
      </c>
      <c r="N153" s="100"/>
      <c r="O153" s="100"/>
      <c r="P153" s="100"/>
      <c r="Q153" s="100"/>
      <c r="R153" s="100" t="str">
        <f t="shared" si="11"/>
        <v>.</v>
      </c>
      <c r="S153" s="215"/>
      <c r="T153" s="215"/>
      <c r="U153" s="238" t="s">
        <v>69</v>
      </c>
      <c r="V153" s="100"/>
      <c r="W153" s="215"/>
    </row>
    <row r="154" spans="1:23" ht="24.6" customHeight="1" x14ac:dyDescent="0.25">
      <c r="A154" s="9" t="str">
        <f t="shared" si="10"/>
        <v>AO149</v>
      </c>
      <c r="B154" s="12" t="s">
        <v>1691</v>
      </c>
      <c r="C154" s="100" t="s">
        <v>64</v>
      </c>
      <c r="D154" s="100" t="s">
        <v>64</v>
      </c>
      <c r="E154" s="100" t="s">
        <v>64</v>
      </c>
      <c r="F154" s="101">
        <v>0</v>
      </c>
      <c r="G154" s="101">
        <v>2147483647</v>
      </c>
      <c r="H154" s="120">
        <v>1</v>
      </c>
      <c r="I154" s="120">
        <v>0</v>
      </c>
      <c r="J154" s="100" t="s">
        <v>554</v>
      </c>
      <c r="K154" s="120">
        <v>1</v>
      </c>
      <c r="L154" s="120">
        <v>2</v>
      </c>
      <c r="M154" s="120">
        <v>2</v>
      </c>
      <c r="N154" s="100"/>
      <c r="O154" s="100"/>
      <c r="P154" s="100"/>
      <c r="Q154" s="100"/>
      <c r="R154" s="100" t="str">
        <f t="shared" si="11"/>
        <v>.</v>
      </c>
      <c r="S154" s="215"/>
      <c r="T154" s="215"/>
      <c r="U154" s="238" t="s">
        <v>69</v>
      </c>
      <c r="V154" s="100"/>
      <c r="W154" s="215"/>
    </row>
    <row r="155" spans="1:23" ht="24.6" customHeight="1" x14ac:dyDescent="0.25">
      <c r="A155" s="9" t="str">
        <f t="shared" si="10"/>
        <v>AO150</v>
      </c>
      <c r="B155" s="12" t="s">
        <v>1692</v>
      </c>
      <c r="C155" s="100" t="s">
        <v>64</v>
      </c>
      <c r="D155" s="100" t="s">
        <v>64</v>
      </c>
      <c r="E155" s="100" t="s">
        <v>64</v>
      </c>
      <c r="F155" s="101">
        <v>0</v>
      </c>
      <c r="G155" s="101">
        <v>2147483647</v>
      </c>
      <c r="H155" s="120">
        <v>1</v>
      </c>
      <c r="I155" s="120">
        <v>0</v>
      </c>
      <c r="J155" s="100" t="s">
        <v>554</v>
      </c>
      <c r="K155" s="120">
        <v>1</v>
      </c>
      <c r="L155" s="120">
        <v>2</v>
      </c>
      <c r="M155" s="120">
        <v>2</v>
      </c>
      <c r="N155" s="100"/>
      <c r="O155" s="100"/>
      <c r="P155" s="100"/>
      <c r="Q155" s="100"/>
      <c r="R155" s="100" t="str">
        <f t="shared" si="11"/>
        <v>.</v>
      </c>
      <c r="S155" s="215"/>
      <c r="T155" s="215"/>
      <c r="U155" s="238" t="s">
        <v>69</v>
      </c>
      <c r="V155" s="100"/>
      <c r="W155" s="215"/>
    </row>
    <row r="156" spans="1:23" ht="24.6" customHeight="1" x14ac:dyDescent="0.25">
      <c r="A156" s="9" t="str">
        <f t="shared" si="10"/>
        <v>AO151</v>
      </c>
      <c r="B156" s="12" t="s">
        <v>1693</v>
      </c>
      <c r="C156" s="100" t="s">
        <v>64</v>
      </c>
      <c r="D156" s="100" t="s">
        <v>64</v>
      </c>
      <c r="E156" s="100" t="s">
        <v>64</v>
      </c>
      <c r="F156" s="101">
        <v>0</v>
      </c>
      <c r="G156" s="101">
        <v>2147483647</v>
      </c>
      <c r="H156" s="120">
        <v>1</v>
      </c>
      <c r="I156" s="120">
        <v>0</v>
      </c>
      <c r="J156" s="100" t="s">
        <v>554</v>
      </c>
      <c r="K156" s="120">
        <v>1</v>
      </c>
      <c r="L156" s="120">
        <v>2</v>
      </c>
      <c r="M156" s="120">
        <v>2</v>
      </c>
      <c r="N156" s="100"/>
      <c r="O156" s="100"/>
      <c r="P156" s="100"/>
      <c r="Q156" s="100"/>
      <c r="R156" s="100" t="str">
        <f t="shared" si="11"/>
        <v>.</v>
      </c>
      <c r="S156" s="215"/>
      <c r="T156" s="215"/>
      <c r="U156" s="238" t="s">
        <v>69</v>
      </c>
      <c r="V156" s="100"/>
      <c r="W156" s="215"/>
    </row>
    <row r="157" spans="1:23" ht="24.6" customHeight="1" x14ac:dyDescent="0.25">
      <c r="A157" s="9" t="str">
        <f t="shared" si="10"/>
        <v>AO152</v>
      </c>
      <c r="B157" s="12" t="s">
        <v>1692</v>
      </c>
      <c r="C157" s="100" t="s">
        <v>64</v>
      </c>
      <c r="D157" s="100" t="s">
        <v>64</v>
      </c>
      <c r="E157" s="100" t="s">
        <v>64</v>
      </c>
      <c r="F157" s="101">
        <v>0</v>
      </c>
      <c r="G157" s="101">
        <v>2147483647</v>
      </c>
      <c r="H157" s="120">
        <v>1</v>
      </c>
      <c r="I157" s="120">
        <v>0</v>
      </c>
      <c r="J157" s="100" t="s">
        <v>554</v>
      </c>
      <c r="K157" s="120">
        <v>1</v>
      </c>
      <c r="L157" s="120">
        <v>2</v>
      </c>
      <c r="M157" s="120">
        <v>2</v>
      </c>
      <c r="N157" s="100"/>
      <c r="O157" s="100"/>
      <c r="P157" s="100"/>
      <c r="Q157" s="100"/>
      <c r="R157" s="100" t="str">
        <f t="shared" si="11"/>
        <v>.</v>
      </c>
      <c r="S157" s="215"/>
      <c r="T157" s="215"/>
      <c r="U157" s="238" t="s">
        <v>69</v>
      </c>
      <c r="V157" s="100"/>
      <c r="W157" s="215"/>
    </row>
    <row r="158" spans="1:23" ht="24.6" customHeight="1" x14ac:dyDescent="0.25">
      <c r="A158" s="9" t="str">
        <f t="shared" si="10"/>
        <v>AO153</v>
      </c>
      <c r="B158" s="12" t="s">
        <v>664</v>
      </c>
      <c r="C158" s="100" t="s">
        <v>64</v>
      </c>
      <c r="D158" s="100" t="s">
        <v>64</v>
      </c>
      <c r="E158" s="100" t="s">
        <v>64</v>
      </c>
      <c r="F158" s="101">
        <v>0</v>
      </c>
      <c r="G158" s="101">
        <v>2147483647</v>
      </c>
      <c r="H158" s="120">
        <v>1</v>
      </c>
      <c r="I158" s="120">
        <v>0</v>
      </c>
      <c r="J158" s="100" t="s">
        <v>554</v>
      </c>
      <c r="K158" s="120">
        <v>1</v>
      </c>
      <c r="L158" s="120">
        <v>2</v>
      </c>
      <c r="M158" s="120">
        <v>2</v>
      </c>
      <c r="N158" s="100"/>
      <c r="O158" s="100"/>
      <c r="P158" s="100"/>
      <c r="Q158" s="100"/>
      <c r="R158" s="100" t="str">
        <f t="shared" si="11"/>
        <v>.</v>
      </c>
      <c r="S158" s="215"/>
      <c r="T158" s="215"/>
      <c r="U158" s="238" t="s">
        <v>69</v>
      </c>
      <c r="V158" s="100"/>
      <c r="W158" s="215"/>
    </row>
    <row r="159" spans="1:23" ht="24.6" customHeight="1" x14ac:dyDescent="0.25">
      <c r="A159" s="9" t="str">
        <f t="shared" si="10"/>
        <v>AO154</v>
      </c>
      <c r="B159" s="12" t="s">
        <v>1097</v>
      </c>
      <c r="C159" s="100" t="s">
        <v>64</v>
      </c>
      <c r="D159" s="100" t="s">
        <v>64</v>
      </c>
      <c r="E159" s="100" t="s">
        <v>64</v>
      </c>
      <c r="F159" s="101">
        <v>0</v>
      </c>
      <c r="G159" s="101" t="s">
        <v>1090</v>
      </c>
      <c r="H159" s="120">
        <v>1</v>
      </c>
      <c r="I159" s="120">
        <v>0</v>
      </c>
      <c r="J159" s="100" t="s">
        <v>68</v>
      </c>
      <c r="K159" s="120">
        <v>1</v>
      </c>
      <c r="L159" s="120"/>
      <c r="M159" s="120"/>
      <c r="N159" s="100"/>
      <c r="O159" s="100"/>
      <c r="P159" s="100"/>
      <c r="Q159" s="100"/>
      <c r="R159" s="100" t="str">
        <f t="shared" si="11"/>
        <v>3.</v>
      </c>
      <c r="S159" s="215"/>
      <c r="T159" s="215"/>
      <c r="U159" s="238" t="s">
        <v>69</v>
      </c>
      <c r="V159" s="100"/>
      <c r="W159" s="215"/>
    </row>
    <row r="160" spans="1:23" ht="24.6" customHeight="1" x14ac:dyDescent="0.25">
      <c r="A160" s="9" t="str">
        <f t="shared" si="10"/>
        <v>AO155</v>
      </c>
      <c r="B160" s="14" t="s">
        <v>1086</v>
      </c>
      <c r="C160" s="100" t="s">
        <v>64</v>
      </c>
      <c r="D160" s="100" t="s">
        <v>64</v>
      </c>
      <c r="E160" s="100" t="s">
        <v>64</v>
      </c>
      <c r="F160" s="101">
        <v>0</v>
      </c>
      <c r="G160" s="101">
        <v>2147483647</v>
      </c>
      <c r="H160" s="120">
        <v>1</v>
      </c>
      <c r="I160" s="120">
        <v>0</v>
      </c>
      <c r="J160" s="100" t="s">
        <v>96</v>
      </c>
      <c r="K160" s="120">
        <v>1</v>
      </c>
      <c r="L160" s="120">
        <v>2</v>
      </c>
      <c r="M160" s="120">
        <v>2</v>
      </c>
      <c r="N160" s="100" t="s">
        <v>11</v>
      </c>
      <c r="O160" s="100">
        <v>3</v>
      </c>
      <c r="P160" s="100" t="s">
        <v>130</v>
      </c>
      <c r="Q160" s="100" t="s">
        <v>84</v>
      </c>
      <c r="R160" s="100" t="str">
        <f t="shared" si="11"/>
        <v>DOPM3.WinTms</v>
      </c>
      <c r="S160" s="215" t="s">
        <v>173</v>
      </c>
      <c r="T160" s="215"/>
      <c r="U160" s="238" t="s">
        <v>69</v>
      </c>
      <c r="V160" s="100"/>
      <c r="W160" s="215"/>
    </row>
    <row r="161" spans="1:23" ht="24.6" customHeight="1" x14ac:dyDescent="0.25">
      <c r="A161" s="9" t="str">
        <f t="shared" si="10"/>
        <v>AO156</v>
      </c>
      <c r="B161" s="14" t="s">
        <v>1087</v>
      </c>
      <c r="C161" s="100" t="s">
        <v>64</v>
      </c>
      <c r="D161" s="100" t="s">
        <v>64</v>
      </c>
      <c r="E161" s="100" t="s">
        <v>64</v>
      </c>
      <c r="F161" s="101">
        <v>0</v>
      </c>
      <c r="G161" s="101">
        <v>2147483647</v>
      </c>
      <c r="H161" s="120">
        <v>1</v>
      </c>
      <c r="I161" s="120">
        <v>0</v>
      </c>
      <c r="J161" s="100" t="s">
        <v>96</v>
      </c>
      <c r="K161" s="120">
        <v>1</v>
      </c>
      <c r="L161" s="120">
        <v>2</v>
      </c>
      <c r="M161" s="120">
        <v>2</v>
      </c>
      <c r="N161" s="100" t="s">
        <v>11</v>
      </c>
      <c r="O161" s="100">
        <v>3</v>
      </c>
      <c r="P161" s="100" t="s">
        <v>224</v>
      </c>
      <c r="Q161" s="100" t="s">
        <v>84</v>
      </c>
      <c r="R161" s="100" t="str">
        <f t="shared" si="11"/>
        <v>DOPM3.RvrtTms</v>
      </c>
      <c r="S161" s="215" t="s">
        <v>173</v>
      </c>
      <c r="T161" s="215"/>
      <c r="U161" s="238" t="s">
        <v>69</v>
      </c>
      <c r="V161" s="100"/>
      <c r="W161" s="215"/>
    </row>
    <row r="162" spans="1:23" ht="24.6" customHeight="1" x14ac:dyDescent="0.25">
      <c r="A162" s="9" t="str">
        <f t="shared" si="10"/>
        <v>AO157</v>
      </c>
      <c r="B162" s="14" t="s">
        <v>1088</v>
      </c>
      <c r="C162" s="100" t="s">
        <v>64</v>
      </c>
      <c r="D162" s="100" t="s">
        <v>64</v>
      </c>
      <c r="E162" s="100" t="s">
        <v>64</v>
      </c>
      <c r="F162" s="101">
        <v>0</v>
      </c>
      <c r="G162" s="101">
        <v>2147483647</v>
      </c>
      <c r="H162" s="120">
        <v>1</v>
      </c>
      <c r="I162" s="120">
        <v>0</v>
      </c>
      <c r="J162" s="100" t="s">
        <v>96</v>
      </c>
      <c r="K162" s="120">
        <v>1</v>
      </c>
      <c r="L162" s="120">
        <v>2</v>
      </c>
      <c r="M162" s="120">
        <v>2</v>
      </c>
      <c r="N162" s="100" t="s">
        <v>11</v>
      </c>
      <c r="O162" s="100">
        <v>3</v>
      </c>
      <c r="P162" s="100" t="s">
        <v>132</v>
      </c>
      <c r="Q162" s="100" t="s">
        <v>84</v>
      </c>
      <c r="R162" s="100" t="str">
        <f t="shared" si="11"/>
        <v>DOPM3.RmpTms</v>
      </c>
      <c r="S162" s="215" t="s">
        <v>173</v>
      </c>
      <c r="T162" s="215"/>
      <c r="U162" s="238" t="s">
        <v>69</v>
      </c>
      <c r="V162" s="100"/>
      <c r="W162" s="215"/>
    </row>
    <row r="163" spans="1:23" ht="24.6" customHeight="1" x14ac:dyDescent="0.25">
      <c r="A163" s="9" t="str">
        <f t="shared" si="10"/>
        <v>AO158</v>
      </c>
      <c r="B163" s="12" t="s">
        <v>885</v>
      </c>
      <c r="C163" s="100" t="s">
        <v>64</v>
      </c>
      <c r="D163" s="100" t="s">
        <v>64</v>
      </c>
      <c r="E163" s="100" t="s">
        <v>64</v>
      </c>
      <c r="F163" s="101">
        <v>0</v>
      </c>
      <c r="G163" s="101">
        <v>2147483647</v>
      </c>
      <c r="H163" s="120">
        <v>1</v>
      </c>
      <c r="I163" s="120">
        <v>0</v>
      </c>
      <c r="J163" s="100" t="s">
        <v>96</v>
      </c>
      <c r="K163" s="120">
        <v>1</v>
      </c>
      <c r="L163" s="120">
        <v>2</v>
      </c>
      <c r="M163" s="120">
        <v>2</v>
      </c>
      <c r="N163" s="100" t="s">
        <v>11</v>
      </c>
      <c r="O163" s="100">
        <v>3</v>
      </c>
      <c r="P163" s="100" t="s">
        <v>132</v>
      </c>
      <c r="Q163" s="100" t="s">
        <v>84</v>
      </c>
      <c r="R163" s="100" t="str">
        <f t="shared" si="11"/>
        <v>DOPM1.RmpTms</v>
      </c>
      <c r="S163" s="215" t="s">
        <v>173</v>
      </c>
      <c r="T163" s="215"/>
      <c r="U163" s="238" t="s">
        <v>69</v>
      </c>
      <c r="V163" s="100"/>
      <c r="W163" s="215"/>
    </row>
    <row r="164" spans="1:23" ht="27" customHeight="1" x14ac:dyDescent="0.25">
      <c r="A164" s="9" t="str">
        <f t="shared" si="10"/>
        <v>AO159</v>
      </c>
      <c r="B164" s="17" t="s">
        <v>713</v>
      </c>
      <c r="C164" s="100" t="s">
        <v>64</v>
      </c>
      <c r="D164" s="100" t="s">
        <v>64</v>
      </c>
      <c r="E164" s="100" t="s">
        <v>64</v>
      </c>
      <c r="F164" s="101">
        <v>-100</v>
      </c>
      <c r="G164" s="101">
        <v>100</v>
      </c>
      <c r="H164" s="120">
        <v>0.01</v>
      </c>
      <c r="I164" s="120">
        <v>0</v>
      </c>
      <c r="J164" s="100" t="s">
        <v>86</v>
      </c>
      <c r="K164" s="120">
        <v>0.01</v>
      </c>
      <c r="L164" s="120">
        <v>2</v>
      </c>
      <c r="M164" s="120">
        <v>2</v>
      </c>
      <c r="N164" s="100" t="s">
        <v>138</v>
      </c>
      <c r="O164" s="100">
        <v>1</v>
      </c>
      <c r="P164" s="100" t="s">
        <v>87</v>
      </c>
      <c r="Q164" s="100" t="s">
        <v>85</v>
      </c>
      <c r="R164" s="100" t="str">
        <f t="shared" si="11"/>
        <v>DRCT.OutPFSet</v>
      </c>
      <c r="S164" s="215" t="s">
        <v>173</v>
      </c>
      <c r="T164" s="215"/>
      <c r="U164" s="238" t="s">
        <v>69</v>
      </c>
      <c r="V164" s="100" t="s">
        <v>182</v>
      </c>
      <c r="W164" s="222"/>
    </row>
    <row r="165" spans="1:23" ht="48" x14ac:dyDescent="0.25">
      <c r="A165" s="9" t="str">
        <f t="shared" si="10"/>
        <v>AO160</v>
      </c>
      <c r="B165" s="14" t="s">
        <v>766</v>
      </c>
      <c r="C165" s="100"/>
      <c r="D165" s="100"/>
      <c r="E165" s="100"/>
      <c r="F165" s="101"/>
      <c r="G165" s="101"/>
      <c r="H165" s="120"/>
      <c r="I165" s="120"/>
      <c r="J165" s="100"/>
      <c r="K165" s="120"/>
      <c r="L165" s="120"/>
      <c r="M165" s="120"/>
      <c r="N165" s="100"/>
      <c r="O165" s="100"/>
      <c r="P165" s="100"/>
      <c r="Q165" s="100"/>
      <c r="R165" s="100" t="str">
        <f t="shared" si="11"/>
        <v>1.</v>
      </c>
      <c r="S165" s="215"/>
      <c r="T165" s="215"/>
      <c r="U165" s="238" t="s">
        <v>69</v>
      </c>
      <c r="V165" s="100"/>
      <c r="W165" s="215"/>
    </row>
    <row r="166" spans="1:23" ht="47.1" customHeight="1" x14ac:dyDescent="0.25">
      <c r="A166" s="9" t="str">
        <f t="shared" si="10"/>
        <v>AO161</v>
      </c>
      <c r="B166" s="21" t="s">
        <v>714</v>
      </c>
      <c r="C166" s="105" t="s">
        <v>64</v>
      </c>
      <c r="D166" s="105" t="s">
        <v>64</v>
      </c>
      <c r="E166" s="105" t="s">
        <v>64</v>
      </c>
      <c r="F166" s="106">
        <v>1</v>
      </c>
      <c r="G166" s="106">
        <v>3</v>
      </c>
      <c r="H166" s="122">
        <v>1</v>
      </c>
      <c r="I166" s="122">
        <v>0</v>
      </c>
      <c r="J166" s="105" t="s">
        <v>86</v>
      </c>
      <c r="K166" s="122">
        <v>1</v>
      </c>
      <c r="L166" s="122">
        <v>2</v>
      </c>
      <c r="M166" s="122">
        <v>2</v>
      </c>
      <c r="N166" s="105" t="s">
        <v>34</v>
      </c>
      <c r="O166" s="105">
        <v>1</v>
      </c>
      <c r="P166" s="105" t="s">
        <v>846</v>
      </c>
      <c r="Q166" s="105" t="s">
        <v>133</v>
      </c>
      <c r="R166" s="100" t="str">
        <f t="shared" si="11"/>
        <v>MMXU.  \]</v>
      </c>
      <c r="S166" s="222" t="s">
        <v>173</v>
      </c>
      <c r="T166" s="222"/>
      <c r="U166" s="238" t="s">
        <v>69</v>
      </c>
      <c r="V166" s="105" t="s">
        <v>183</v>
      </c>
      <c r="W166" s="105" t="s">
        <v>184</v>
      </c>
    </row>
    <row r="167" spans="1:23" ht="24" x14ac:dyDescent="0.25">
      <c r="A167" s="9" t="str">
        <f t="shared" si="10"/>
        <v>AO162</v>
      </c>
      <c r="B167" s="12" t="s">
        <v>1098</v>
      </c>
      <c r="C167" s="100" t="s">
        <v>64</v>
      </c>
      <c r="D167" s="100" t="s">
        <v>64</v>
      </c>
      <c r="E167" s="100" t="s">
        <v>64</v>
      </c>
      <c r="F167" s="101">
        <v>0</v>
      </c>
      <c r="G167" s="101" t="s">
        <v>1090</v>
      </c>
      <c r="H167" s="120">
        <v>1</v>
      </c>
      <c r="I167" s="120">
        <v>0</v>
      </c>
      <c r="J167" s="100" t="s">
        <v>68</v>
      </c>
      <c r="K167" s="120">
        <v>1</v>
      </c>
      <c r="L167" s="120"/>
      <c r="M167" s="120"/>
      <c r="N167" s="100"/>
      <c r="O167" s="100"/>
      <c r="P167" s="100"/>
      <c r="Q167" s="100"/>
      <c r="R167" s="100" t="str">
        <f t="shared" si="11"/>
        <v>.</v>
      </c>
      <c r="S167" s="215"/>
      <c r="T167" s="215"/>
      <c r="U167" s="238" t="s">
        <v>69</v>
      </c>
      <c r="V167" s="100"/>
      <c r="W167" s="215"/>
    </row>
    <row r="168" spans="1:23" ht="24.6" customHeight="1" x14ac:dyDescent="0.25">
      <c r="A168" s="9" t="str">
        <f t="shared" si="10"/>
        <v>AO163</v>
      </c>
      <c r="B168" s="12" t="s">
        <v>1665</v>
      </c>
      <c r="C168" s="100" t="s">
        <v>64</v>
      </c>
      <c r="D168" s="100" t="s">
        <v>64</v>
      </c>
      <c r="E168" s="100" t="s">
        <v>64</v>
      </c>
      <c r="F168" s="101">
        <v>0</v>
      </c>
      <c r="G168" s="101">
        <v>2147483647</v>
      </c>
      <c r="H168" s="120">
        <v>1</v>
      </c>
      <c r="I168" s="120">
        <v>0</v>
      </c>
      <c r="J168" s="100"/>
      <c r="K168" s="120">
        <v>1</v>
      </c>
      <c r="L168" s="120">
        <v>2</v>
      </c>
      <c r="M168" s="120">
        <v>2</v>
      </c>
      <c r="N168" s="100" t="s">
        <v>190</v>
      </c>
      <c r="O168" s="100"/>
      <c r="P168" s="100" t="s">
        <v>130</v>
      </c>
      <c r="Q168" s="100"/>
      <c r="R168" s="100" t="str">
        <f>N168&amp;O170 &amp;"."&amp;P168</f>
        <v>DGSM2.WinTms</v>
      </c>
      <c r="S168" s="215"/>
      <c r="T168" s="215"/>
      <c r="U168" s="238" t="s">
        <v>69</v>
      </c>
      <c r="V168" s="100"/>
      <c r="W168" s="215"/>
    </row>
    <row r="169" spans="1:23" ht="24.6" customHeight="1" x14ac:dyDescent="0.25">
      <c r="A169" s="9" t="str">
        <f t="shared" si="10"/>
        <v>AO164</v>
      </c>
      <c r="B169" s="12" t="s">
        <v>1726</v>
      </c>
      <c r="C169" s="100"/>
      <c r="D169" s="100"/>
      <c r="E169" s="100"/>
      <c r="F169" s="101"/>
      <c r="G169" s="101"/>
      <c r="H169" s="120"/>
      <c r="I169" s="120"/>
      <c r="J169" s="100"/>
      <c r="K169" s="120"/>
      <c r="L169" s="120"/>
      <c r="M169" s="120"/>
      <c r="N169" s="100"/>
      <c r="O169" s="100"/>
      <c r="P169" s="100"/>
      <c r="Q169" s="100"/>
      <c r="R169" s="100"/>
      <c r="S169" s="215"/>
      <c r="T169" s="215"/>
      <c r="U169" s="238"/>
      <c r="V169" s="100"/>
      <c r="W169" s="215"/>
    </row>
    <row r="170" spans="1:23" ht="24.6" customHeight="1" x14ac:dyDescent="0.25">
      <c r="A170" s="9" t="str">
        <f t="shared" si="10"/>
        <v>AO165</v>
      </c>
      <c r="B170" s="12" t="s">
        <v>1666</v>
      </c>
      <c r="C170" s="100" t="s">
        <v>64</v>
      </c>
      <c r="D170" s="100" t="s">
        <v>64</v>
      </c>
      <c r="E170" s="100" t="s">
        <v>64</v>
      </c>
      <c r="F170" s="101">
        <v>0</v>
      </c>
      <c r="G170" s="101">
        <v>2147483647</v>
      </c>
      <c r="H170" s="120">
        <v>1</v>
      </c>
      <c r="I170" s="120">
        <v>0</v>
      </c>
      <c r="J170" s="100" t="s">
        <v>96</v>
      </c>
      <c r="K170" s="120">
        <v>1</v>
      </c>
      <c r="L170" s="120">
        <v>2</v>
      </c>
      <c r="M170" s="120">
        <v>2</v>
      </c>
      <c r="N170" s="100" t="s">
        <v>190</v>
      </c>
      <c r="O170" s="100">
        <v>2</v>
      </c>
      <c r="P170" s="100" t="s">
        <v>224</v>
      </c>
      <c r="Q170" s="100" t="s">
        <v>84</v>
      </c>
      <c r="R170" s="100" t="str">
        <f t="shared" si="11"/>
        <v>DGSM2.RvrtTms</v>
      </c>
      <c r="S170" s="215" t="s">
        <v>168</v>
      </c>
      <c r="T170" s="215"/>
      <c r="U170" s="238" t="s">
        <v>69</v>
      </c>
      <c r="V170" s="100"/>
      <c r="W170" s="215"/>
    </row>
    <row r="171" spans="1:23" ht="24.6" customHeight="1" x14ac:dyDescent="0.25">
      <c r="A171" s="9" t="str">
        <f t="shared" si="10"/>
        <v>AO166</v>
      </c>
      <c r="B171" s="12" t="s">
        <v>1694</v>
      </c>
      <c r="C171" s="100" t="s">
        <v>64</v>
      </c>
      <c r="D171" s="100" t="s">
        <v>64</v>
      </c>
      <c r="E171" s="100" t="s">
        <v>64</v>
      </c>
      <c r="F171" s="101">
        <v>0</v>
      </c>
      <c r="G171" s="101">
        <v>2147483647</v>
      </c>
      <c r="H171" s="120">
        <v>1</v>
      </c>
      <c r="I171" s="120">
        <v>0</v>
      </c>
      <c r="J171" s="100" t="s">
        <v>96</v>
      </c>
      <c r="K171" s="120">
        <v>1</v>
      </c>
      <c r="L171" s="120">
        <v>2</v>
      </c>
      <c r="M171" s="120">
        <v>2</v>
      </c>
      <c r="N171" s="100" t="s">
        <v>190</v>
      </c>
      <c r="O171" s="100">
        <v>2</v>
      </c>
      <c r="P171" s="100"/>
      <c r="Q171" s="100"/>
      <c r="R171" s="100" t="str">
        <f t="shared" si="11"/>
        <v>DGSM2.</v>
      </c>
      <c r="S171" s="215"/>
      <c r="T171" s="215"/>
      <c r="U171" s="238" t="s">
        <v>69</v>
      </c>
      <c r="V171" s="100"/>
      <c r="W171" s="215"/>
    </row>
    <row r="172" spans="1:23" ht="24.6" customHeight="1" x14ac:dyDescent="0.25">
      <c r="A172" s="9" t="str">
        <f t="shared" si="10"/>
        <v>AO167</v>
      </c>
      <c r="B172" s="12" t="s">
        <v>1695</v>
      </c>
      <c r="C172" s="100" t="s">
        <v>64</v>
      </c>
      <c r="D172" s="100" t="s">
        <v>64</v>
      </c>
      <c r="E172" s="100" t="s">
        <v>64</v>
      </c>
      <c r="F172" s="101">
        <v>0</v>
      </c>
      <c r="G172" s="101">
        <v>2147483647</v>
      </c>
      <c r="H172" s="120">
        <v>1</v>
      </c>
      <c r="I172" s="120">
        <v>0</v>
      </c>
      <c r="J172" s="100" t="s">
        <v>96</v>
      </c>
      <c r="K172" s="120">
        <v>1</v>
      </c>
      <c r="L172" s="120">
        <v>2</v>
      </c>
      <c r="M172" s="120">
        <v>2</v>
      </c>
      <c r="N172" s="100" t="s">
        <v>190</v>
      </c>
      <c r="O172" s="100">
        <v>2</v>
      </c>
      <c r="P172" s="100" t="s">
        <v>132</v>
      </c>
      <c r="Q172" s="100" t="s">
        <v>84</v>
      </c>
      <c r="R172" s="100" t="str">
        <f t="shared" si="11"/>
        <v>DGSM2.RmpTms</v>
      </c>
      <c r="S172" s="215" t="s">
        <v>168</v>
      </c>
      <c r="T172" s="215"/>
      <c r="U172" s="238" t="s">
        <v>69</v>
      </c>
      <c r="V172" s="100"/>
      <c r="W172" s="215"/>
    </row>
    <row r="173" spans="1:23" ht="24.6" customHeight="1" x14ac:dyDescent="0.25">
      <c r="A173" s="9" t="str">
        <f t="shared" si="10"/>
        <v>AO168</v>
      </c>
      <c r="B173" s="12" t="s">
        <v>1694</v>
      </c>
      <c r="C173" s="100" t="s">
        <v>64</v>
      </c>
      <c r="D173" s="100" t="s">
        <v>64</v>
      </c>
      <c r="E173" s="100" t="s">
        <v>64</v>
      </c>
      <c r="F173" s="101">
        <v>0</v>
      </c>
      <c r="G173" s="101">
        <v>2147483647</v>
      </c>
      <c r="H173" s="120">
        <v>1</v>
      </c>
      <c r="I173" s="120">
        <v>0</v>
      </c>
      <c r="J173" s="100" t="s">
        <v>96</v>
      </c>
      <c r="K173" s="120">
        <v>1</v>
      </c>
      <c r="L173" s="120">
        <v>2</v>
      </c>
      <c r="M173" s="120">
        <v>2</v>
      </c>
      <c r="N173" s="100" t="s">
        <v>190</v>
      </c>
      <c r="O173" s="100">
        <v>2</v>
      </c>
      <c r="P173" s="100"/>
      <c r="Q173" s="100"/>
      <c r="R173" s="100" t="str">
        <f t="shared" si="11"/>
        <v>DGSM2.</v>
      </c>
      <c r="S173" s="215"/>
      <c r="T173" s="215"/>
      <c r="U173" s="238" t="s">
        <v>69</v>
      </c>
      <c r="V173" s="100"/>
      <c r="W173" s="215"/>
    </row>
    <row r="174" spans="1:23" ht="24.6" customHeight="1" x14ac:dyDescent="0.25">
      <c r="A174" s="9" t="str">
        <f t="shared" si="10"/>
        <v>AO169</v>
      </c>
      <c r="B174" s="12" t="s">
        <v>1696</v>
      </c>
      <c r="C174" s="100" t="s">
        <v>64</v>
      </c>
      <c r="D174" s="100" t="s">
        <v>64</v>
      </c>
      <c r="E174" s="100" t="s">
        <v>64</v>
      </c>
      <c r="F174" s="101">
        <v>0</v>
      </c>
      <c r="G174" s="101">
        <v>2147483647</v>
      </c>
      <c r="H174" s="120">
        <v>1</v>
      </c>
      <c r="I174" s="120">
        <v>0</v>
      </c>
      <c r="J174" s="100" t="s">
        <v>96</v>
      </c>
      <c r="K174" s="120">
        <v>1</v>
      </c>
      <c r="L174" s="120">
        <v>2</v>
      </c>
      <c r="M174" s="120">
        <v>2</v>
      </c>
      <c r="N174" s="100" t="s">
        <v>190</v>
      </c>
      <c r="O174" s="100">
        <v>2</v>
      </c>
      <c r="P174" s="100" t="s">
        <v>132</v>
      </c>
      <c r="Q174" s="100" t="s">
        <v>84</v>
      </c>
      <c r="R174" s="100" t="str">
        <f t="shared" si="11"/>
        <v>DGSM1.RmpTms</v>
      </c>
      <c r="S174" s="215" t="s">
        <v>168</v>
      </c>
      <c r="T174" s="215"/>
      <c r="U174" s="238" t="s">
        <v>69</v>
      </c>
      <c r="V174" s="100"/>
      <c r="W174" s="215"/>
    </row>
    <row r="175" spans="1:23" ht="24.6" customHeight="1" x14ac:dyDescent="0.25">
      <c r="A175" s="9" t="str">
        <f t="shared" si="10"/>
        <v>AO170</v>
      </c>
      <c r="B175" s="20" t="s">
        <v>1697</v>
      </c>
      <c r="C175" s="100" t="s">
        <v>64</v>
      </c>
      <c r="D175" s="100" t="s">
        <v>64</v>
      </c>
      <c r="E175" s="100" t="s">
        <v>64</v>
      </c>
      <c r="F175" s="101">
        <v>0</v>
      </c>
      <c r="G175" s="101">
        <v>1000</v>
      </c>
      <c r="H175" s="120">
        <v>0.1</v>
      </c>
      <c r="I175" s="120">
        <v>0</v>
      </c>
      <c r="J175" s="100" t="s">
        <v>83</v>
      </c>
      <c r="K175" s="120">
        <v>1</v>
      </c>
      <c r="L175" s="120">
        <v>2</v>
      </c>
      <c r="M175" s="120">
        <v>2</v>
      </c>
      <c r="N175" s="100" t="s">
        <v>300</v>
      </c>
      <c r="O175" s="100">
        <v>1</v>
      </c>
      <c r="P175" s="100" t="s">
        <v>308</v>
      </c>
      <c r="Q175" s="100" t="s">
        <v>121</v>
      </c>
      <c r="R175" s="100" t="str">
        <f t="shared" si="11"/>
        <v>RDGS1.DbVMin</v>
      </c>
      <c r="S175" s="215" t="s">
        <v>192</v>
      </c>
      <c r="T175" s="215"/>
      <c r="U175" s="238" t="s">
        <v>69</v>
      </c>
      <c r="V175" s="100"/>
      <c r="W175" s="215"/>
    </row>
    <row r="176" spans="1:23" ht="24.6" customHeight="1" x14ac:dyDescent="0.25">
      <c r="A176" s="9" t="str">
        <f t="shared" si="10"/>
        <v>AO171</v>
      </c>
      <c r="B176" s="107" t="s">
        <v>1698</v>
      </c>
      <c r="C176" s="100" t="s">
        <v>64</v>
      </c>
      <c r="D176" s="100" t="s">
        <v>64</v>
      </c>
      <c r="E176" s="100" t="s">
        <v>64</v>
      </c>
      <c r="F176" s="101">
        <v>0</v>
      </c>
      <c r="G176" s="101">
        <v>1000</v>
      </c>
      <c r="H176" s="120">
        <v>0.1</v>
      </c>
      <c r="I176" s="120">
        <v>0</v>
      </c>
      <c r="J176" s="100" t="s">
        <v>83</v>
      </c>
      <c r="K176" s="120">
        <v>1</v>
      </c>
      <c r="L176" s="120">
        <v>2</v>
      </c>
      <c r="M176" s="120">
        <v>2</v>
      </c>
      <c r="N176" s="100" t="s">
        <v>300</v>
      </c>
      <c r="O176" s="100">
        <v>1</v>
      </c>
      <c r="P176" s="100" t="s">
        <v>309</v>
      </c>
      <c r="Q176" s="100" t="s">
        <v>121</v>
      </c>
      <c r="R176" s="100" t="str">
        <f t="shared" si="11"/>
        <v>RDGS.DbVMax</v>
      </c>
      <c r="S176" s="215" t="s">
        <v>192</v>
      </c>
      <c r="T176" s="215"/>
      <c r="U176" s="238" t="s">
        <v>69</v>
      </c>
      <c r="V176" s="100"/>
      <c r="W176" s="215"/>
    </row>
    <row r="177" spans="1:23" ht="24" x14ac:dyDescent="0.25">
      <c r="A177" s="9" t="str">
        <f t="shared" si="10"/>
        <v>AO172</v>
      </c>
      <c r="B177" s="12" t="s">
        <v>1699</v>
      </c>
      <c r="C177" s="100" t="s">
        <v>64</v>
      </c>
      <c r="D177" s="100" t="s">
        <v>64</v>
      </c>
      <c r="E177" s="100" t="s">
        <v>64</v>
      </c>
      <c r="F177" s="101">
        <v>0</v>
      </c>
      <c r="G177" s="101" t="s">
        <v>1090</v>
      </c>
      <c r="H177" s="120">
        <v>1</v>
      </c>
      <c r="I177" s="120">
        <v>0</v>
      </c>
      <c r="J177" s="100" t="s">
        <v>68</v>
      </c>
      <c r="K177" s="120">
        <v>1</v>
      </c>
      <c r="L177" s="120"/>
      <c r="M177" s="120"/>
      <c r="N177" s="100"/>
      <c r="O177" s="100"/>
      <c r="P177" s="100"/>
      <c r="Q177" s="100"/>
      <c r="R177" s="100" t="e">
        <f>N177&amp;#REF! &amp;"."&amp;P177</f>
        <v>#REF!</v>
      </c>
      <c r="S177" s="215"/>
      <c r="T177" s="215"/>
      <c r="U177" s="238" t="s">
        <v>69</v>
      </c>
      <c r="V177" s="100"/>
      <c r="W177" s="215"/>
    </row>
    <row r="178" spans="1:23" ht="24" customHeight="1" x14ac:dyDescent="0.25">
      <c r="A178" s="9" t="str">
        <f t="shared" si="10"/>
        <v>AO173</v>
      </c>
      <c r="B178" s="12" t="s">
        <v>1825</v>
      </c>
      <c r="C178" s="100"/>
      <c r="D178" s="100"/>
      <c r="E178" s="100"/>
      <c r="F178" s="101"/>
      <c r="G178" s="101"/>
      <c r="H178" s="120"/>
      <c r="I178" s="120"/>
      <c r="J178" s="100"/>
      <c r="K178" s="120"/>
      <c r="L178" s="120"/>
      <c r="M178" s="120"/>
      <c r="N178" s="100"/>
      <c r="O178" s="100"/>
      <c r="P178" s="100"/>
      <c r="Q178" s="100"/>
      <c r="R178" s="100"/>
      <c r="S178" s="215"/>
      <c r="T178" s="215"/>
      <c r="U178" s="238" t="s">
        <v>69</v>
      </c>
      <c r="V178" s="100"/>
      <c r="W178" s="215"/>
    </row>
    <row r="179" spans="1:23" ht="24" customHeight="1" x14ac:dyDescent="0.25">
      <c r="A179" s="9" t="str">
        <f t="shared" si="10"/>
        <v>AO174</v>
      </c>
      <c r="B179" s="12" t="s">
        <v>1903</v>
      </c>
      <c r="C179" s="100"/>
      <c r="D179" s="100"/>
      <c r="E179" s="100"/>
      <c r="F179" s="101"/>
      <c r="G179" s="101"/>
      <c r="H179" s="120"/>
      <c r="I179" s="120"/>
      <c r="J179" s="100"/>
      <c r="K179" s="120"/>
      <c r="L179" s="120"/>
      <c r="M179" s="120"/>
      <c r="N179" s="100"/>
      <c r="O179" s="100"/>
      <c r="P179" s="100"/>
      <c r="Q179" s="100"/>
      <c r="R179" s="100"/>
      <c r="S179" s="215"/>
      <c r="T179" s="215"/>
      <c r="U179" s="238" t="s">
        <v>69</v>
      </c>
      <c r="V179" s="100"/>
      <c r="W179" s="215"/>
    </row>
    <row r="180" spans="1:23" ht="24" x14ac:dyDescent="0.25">
      <c r="A180" s="9" t="str">
        <f t="shared" si="10"/>
        <v>AO175</v>
      </c>
      <c r="B180" s="12" t="s">
        <v>1827</v>
      </c>
      <c r="C180" s="100" t="s">
        <v>64</v>
      </c>
      <c r="D180" s="100" t="s">
        <v>64</v>
      </c>
      <c r="E180" s="100" t="s">
        <v>64</v>
      </c>
      <c r="F180" s="101">
        <v>0</v>
      </c>
      <c r="G180" s="101" t="s">
        <v>1090</v>
      </c>
      <c r="H180" s="120">
        <v>1</v>
      </c>
      <c r="I180" s="120">
        <v>0</v>
      </c>
      <c r="J180" s="100" t="s">
        <v>68</v>
      </c>
      <c r="K180" s="120">
        <v>1</v>
      </c>
      <c r="L180" s="120"/>
      <c r="M180" s="120"/>
      <c r="N180" s="100"/>
      <c r="O180" s="100"/>
      <c r="P180" s="100"/>
      <c r="Q180" s="100"/>
      <c r="R180" s="100" t="str">
        <f t="shared" si="11"/>
        <v>.</v>
      </c>
      <c r="S180" s="215"/>
      <c r="T180" s="215"/>
      <c r="U180" s="238" t="s">
        <v>69</v>
      </c>
      <c r="V180" s="100"/>
      <c r="W180" s="215"/>
    </row>
    <row r="181" spans="1:23" ht="24.6" customHeight="1" x14ac:dyDescent="0.25">
      <c r="A181" s="9" t="str">
        <f t="shared" si="10"/>
        <v>AO176</v>
      </c>
      <c r="B181" s="12" t="s">
        <v>701</v>
      </c>
      <c r="C181" s="100"/>
      <c r="D181" s="100"/>
      <c r="E181" s="100"/>
      <c r="F181" s="101"/>
      <c r="G181" s="101"/>
      <c r="H181" s="120"/>
      <c r="I181" s="120"/>
      <c r="J181" s="100"/>
      <c r="K181" s="120"/>
      <c r="L181" s="120"/>
      <c r="M181" s="120"/>
      <c r="N181" s="100"/>
      <c r="O181" s="100"/>
      <c r="P181" s="100"/>
      <c r="Q181" s="100"/>
      <c r="R181" s="100" t="str">
        <f t="shared" si="11"/>
        <v>.</v>
      </c>
      <c r="S181" s="215"/>
      <c r="T181" s="215"/>
      <c r="U181" s="238" t="s">
        <v>69</v>
      </c>
      <c r="V181" s="100"/>
      <c r="W181" s="215"/>
    </row>
    <row r="182" spans="1:23" ht="24.6" customHeight="1" x14ac:dyDescent="0.25">
      <c r="A182" s="9" t="str">
        <f t="shared" si="10"/>
        <v>AO177</v>
      </c>
      <c r="B182" s="12" t="s">
        <v>702</v>
      </c>
      <c r="C182" s="100" t="s">
        <v>64</v>
      </c>
      <c r="D182" s="100" t="s">
        <v>64</v>
      </c>
      <c r="E182" s="100" t="s">
        <v>64</v>
      </c>
      <c r="F182" s="101">
        <v>-1</v>
      </c>
      <c r="G182" s="101">
        <v>1</v>
      </c>
      <c r="H182" s="120">
        <v>0.01</v>
      </c>
      <c r="I182" s="120">
        <v>0</v>
      </c>
      <c r="J182" s="100" t="s">
        <v>536</v>
      </c>
      <c r="K182" s="120">
        <v>0.01</v>
      </c>
      <c r="L182" s="120">
        <v>2</v>
      </c>
      <c r="M182" s="120">
        <v>2</v>
      </c>
      <c r="N182" s="100"/>
      <c r="O182" s="100"/>
      <c r="P182" s="100"/>
      <c r="Q182" s="100"/>
      <c r="R182" s="100" t="str">
        <f t="shared" si="11"/>
        <v>.</v>
      </c>
      <c r="S182" s="215"/>
      <c r="T182" s="215"/>
      <c r="U182" s="238" t="s">
        <v>69</v>
      </c>
      <c r="V182" s="100"/>
      <c r="W182" s="215"/>
    </row>
    <row r="183" spans="1:23" ht="24.6" customHeight="1" x14ac:dyDescent="0.25">
      <c r="A183" s="9" t="str">
        <f t="shared" si="10"/>
        <v>AO178</v>
      </c>
      <c r="B183" s="12" t="s">
        <v>703</v>
      </c>
      <c r="C183" s="100" t="s">
        <v>64</v>
      </c>
      <c r="D183" s="100" t="s">
        <v>64</v>
      </c>
      <c r="E183" s="100" t="s">
        <v>64</v>
      </c>
      <c r="F183" s="101">
        <v>0</v>
      </c>
      <c r="G183" s="101">
        <v>2147483647</v>
      </c>
      <c r="H183" s="120">
        <v>1</v>
      </c>
      <c r="I183" s="120">
        <v>0</v>
      </c>
      <c r="J183" s="100" t="s">
        <v>554</v>
      </c>
      <c r="K183" s="120">
        <v>1</v>
      </c>
      <c r="L183" s="120">
        <v>2</v>
      </c>
      <c r="M183" s="120">
        <v>2</v>
      </c>
      <c r="N183" s="100"/>
      <c r="O183" s="100"/>
      <c r="P183" s="100"/>
      <c r="Q183" s="100"/>
      <c r="R183" s="100" t="str">
        <f t="shared" si="11"/>
        <v>.</v>
      </c>
      <c r="S183" s="215"/>
      <c r="T183" s="215"/>
      <c r="U183" s="238" t="s">
        <v>69</v>
      </c>
      <c r="V183" s="100"/>
      <c r="W183" s="215"/>
    </row>
    <row r="184" spans="1:23" ht="24.6" customHeight="1" x14ac:dyDescent="0.25">
      <c r="A184" s="9" t="str">
        <f t="shared" si="10"/>
        <v>AO179</v>
      </c>
      <c r="B184" s="12" t="s">
        <v>704</v>
      </c>
      <c r="C184" s="100" t="s">
        <v>64</v>
      </c>
      <c r="D184" s="100" t="s">
        <v>64</v>
      </c>
      <c r="E184" s="100" t="s">
        <v>64</v>
      </c>
      <c r="F184" s="101">
        <v>0</v>
      </c>
      <c r="G184" s="101">
        <v>2147483647</v>
      </c>
      <c r="H184" s="120">
        <v>1</v>
      </c>
      <c r="I184" s="120">
        <v>0</v>
      </c>
      <c r="J184" s="100" t="s">
        <v>554</v>
      </c>
      <c r="K184" s="120">
        <v>1</v>
      </c>
      <c r="L184" s="120">
        <v>2</v>
      </c>
      <c r="M184" s="120">
        <v>2</v>
      </c>
      <c r="N184" s="100"/>
      <c r="O184" s="100"/>
      <c r="P184" s="100"/>
      <c r="Q184" s="100"/>
      <c r="R184" s="100" t="str">
        <f t="shared" si="11"/>
        <v>.</v>
      </c>
      <c r="S184" s="215"/>
      <c r="T184" s="215"/>
      <c r="U184" s="238" t="s">
        <v>69</v>
      </c>
      <c r="V184" s="100"/>
      <c r="W184" s="215"/>
    </row>
    <row r="185" spans="1:23" ht="24.6" customHeight="1" x14ac:dyDescent="0.25">
      <c r="A185" s="9" t="str">
        <f t="shared" si="10"/>
        <v>AO180</v>
      </c>
      <c r="B185" s="12" t="s">
        <v>706</v>
      </c>
      <c r="C185" s="100" t="s">
        <v>64</v>
      </c>
      <c r="D185" s="100" t="s">
        <v>64</v>
      </c>
      <c r="E185" s="100" t="s">
        <v>64</v>
      </c>
      <c r="F185" s="101">
        <v>0</v>
      </c>
      <c r="G185" s="101">
        <v>2147483647</v>
      </c>
      <c r="H185" s="120">
        <v>1</v>
      </c>
      <c r="I185" s="120">
        <v>0</v>
      </c>
      <c r="J185" s="100" t="s">
        <v>554</v>
      </c>
      <c r="K185" s="120">
        <v>1</v>
      </c>
      <c r="L185" s="120">
        <v>2</v>
      </c>
      <c r="M185" s="120">
        <v>2</v>
      </c>
      <c r="N185" s="100"/>
      <c r="O185" s="100"/>
      <c r="P185" s="100"/>
      <c r="Q185" s="100"/>
      <c r="R185" s="100" t="str">
        <f t="shared" si="11"/>
        <v>.</v>
      </c>
      <c r="S185" s="215"/>
      <c r="T185" s="215"/>
      <c r="U185" s="238" t="s">
        <v>69</v>
      </c>
      <c r="V185" s="100"/>
      <c r="W185" s="215"/>
    </row>
    <row r="186" spans="1:23" ht="24.6" customHeight="1" x14ac:dyDescent="0.25">
      <c r="A186" s="9" t="str">
        <f t="shared" si="10"/>
        <v>AO181</v>
      </c>
      <c r="B186" s="12" t="s">
        <v>705</v>
      </c>
      <c r="C186" s="100" t="s">
        <v>64</v>
      </c>
      <c r="D186" s="100" t="s">
        <v>64</v>
      </c>
      <c r="E186" s="100" t="s">
        <v>64</v>
      </c>
      <c r="F186" s="101">
        <v>0</v>
      </c>
      <c r="G186" s="101">
        <v>2147483647</v>
      </c>
      <c r="H186" s="120">
        <v>1</v>
      </c>
      <c r="I186" s="120">
        <v>0</v>
      </c>
      <c r="J186" s="100" t="s">
        <v>554</v>
      </c>
      <c r="K186" s="120">
        <v>1</v>
      </c>
      <c r="L186" s="120">
        <v>2</v>
      </c>
      <c r="M186" s="120">
        <v>2</v>
      </c>
      <c r="N186" s="100"/>
      <c r="O186" s="100"/>
      <c r="P186" s="100"/>
      <c r="Q186" s="100"/>
      <c r="R186" s="100" t="str">
        <f t="shared" si="11"/>
        <v>.</v>
      </c>
      <c r="S186" s="215"/>
      <c r="T186" s="215"/>
      <c r="U186" s="238" t="s">
        <v>69</v>
      </c>
      <c r="V186" s="100"/>
      <c r="W186" s="215"/>
    </row>
    <row r="187" spans="1:23" ht="24.6" customHeight="1" x14ac:dyDescent="0.25">
      <c r="A187" s="9" t="str">
        <f t="shared" si="10"/>
        <v>AO182</v>
      </c>
      <c r="B187" s="12" t="s">
        <v>706</v>
      </c>
      <c r="C187" s="100" t="s">
        <v>64</v>
      </c>
      <c r="D187" s="100" t="s">
        <v>64</v>
      </c>
      <c r="E187" s="100" t="s">
        <v>64</v>
      </c>
      <c r="F187" s="101">
        <v>0</v>
      </c>
      <c r="G187" s="101">
        <v>2147483647</v>
      </c>
      <c r="H187" s="120">
        <v>1</v>
      </c>
      <c r="I187" s="120">
        <v>0</v>
      </c>
      <c r="J187" s="100" t="s">
        <v>554</v>
      </c>
      <c r="K187" s="120">
        <v>1</v>
      </c>
      <c r="L187" s="120">
        <v>2</v>
      </c>
      <c r="M187" s="120">
        <v>2</v>
      </c>
      <c r="N187" s="100"/>
      <c r="O187" s="100"/>
      <c r="P187" s="100"/>
      <c r="Q187" s="100"/>
      <c r="R187" s="100" t="str">
        <f t="shared" si="11"/>
        <v>.</v>
      </c>
      <c r="S187" s="215"/>
      <c r="T187" s="215"/>
      <c r="U187" s="238" t="s">
        <v>69</v>
      </c>
      <c r="V187" s="100"/>
      <c r="W187" s="215"/>
    </row>
    <row r="188" spans="1:23" ht="24.6" customHeight="1" x14ac:dyDescent="0.25">
      <c r="A188" s="9" t="str">
        <f t="shared" si="10"/>
        <v>AO183</v>
      </c>
      <c r="B188" s="12" t="s">
        <v>707</v>
      </c>
      <c r="C188" s="100"/>
      <c r="D188" s="100"/>
      <c r="E188" s="100"/>
      <c r="F188" s="101"/>
      <c r="G188" s="101"/>
      <c r="H188" s="120"/>
      <c r="I188" s="120"/>
      <c r="J188" s="100"/>
      <c r="K188" s="120"/>
      <c r="L188" s="120"/>
      <c r="M188" s="120"/>
      <c r="N188" s="100"/>
      <c r="O188" s="100"/>
      <c r="P188" s="100"/>
      <c r="Q188" s="100"/>
      <c r="R188" s="100" t="str">
        <f t="shared" si="11"/>
        <v>.</v>
      </c>
      <c r="S188" s="215"/>
      <c r="T188" s="215"/>
      <c r="U188" s="238" t="s">
        <v>69</v>
      </c>
      <c r="V188" s="100"/>
      <c r="W188" s="215"/>
    </row>
    <row r="189" spans="1:23" ht="24.6" customHeight="1" x14ac:dyDescent="0.25">
      <c r="A189" s="9" t="str">
        <f t="shared" si="10"/>
        <v>AO184</v>
      </c>
      <c r="B189" s="12" t="s">
        <v>1099</v>
      </c>
      <c r="C189" s="100" t="s">
        <v>64</v>
      </c>
      <c r="D189" s="100" t="s">
        <v>64</v>
      </c>
      <c r="E189" s="100" t="s">
        <v>64</v>
      </c>
      <c r="F189" s="101">
        <v>0</v>
      </c>
      <c r="G189" s="101" t="s">
        <v>1090</v>
      </c>
      <c r="H189" s="120">
        <v>1</v>
      </c>
      <c r="I189" s="120">
        <v>0</v>
      </c>
      <c r="J189" s="100" t="s">
        <v>68</v>
      </c>
      <c r="K189" s="120">
        <v>1</v>
      </c>
      <c r="L189" s="120"/>
      <c r="M189" s="120"/>
      <c r="N189" s="100"/>
      <c r="O189" s="100"/>
      <c r="P189" s="100"/>
      <c r="Q189" s="100"/>
      <c r="R189" s="100" t="str">
        <f t="shared" si="11"/>
        <v>5.</v>
      </c>
      <c r="S189" s="215"/>
      <c r="T189" s="215"/>
      <c r="U189" s="238"/>
      <c r="V189" s="100"/>
      <c r="W189" s="215"/>
    </row>
    <row r="190" spans="1:23" ht="24.6" customHeight="1" x14ac:dyDescent="0.25">
      <c r="A190" s="9" t="str">
        <f t="shared" si="10"/>
        <v>AO185</v>
      </c>
      <c r="B190" s="12" t="s">
        <v>709</v>
      </c>
      <c r="C190" s="100" t="s">
        <v>64</v>
      </c>
      <c r="D190" s="100" t="s">
        <v>64</v>
      </c>
      <c r="E190" s="100" t="s">
        <v>64</v>
      </c>
      <c r="F190" s="101">
        <v>0</v>
      </c>
      <c r="G190" s="101">
        <v>2147483647</v>
      </c>
      <c r="H190" s="120">
        <v>1</v>
      </c>
      <c r="I190" s="120">
        <v>0</v>
      </c>
      <c r="J190" s="100" t="s">
        <v>96</v>
      </c>
      <c r="K190" s="120">
        <v>1</v>
      </c>
      <c r="L190" s="120">
        <v>2</v>
      </c>
      <c r="M190" s="120">
        <v>2</v>
      </c>
      <c r="N190" s="100" t="s">
        <v>11</v>
      </c>
      <c r="O190" s="100">
        <v>5</v>
      </c>
      <c r="P190" s="100" t="s">
        <v>130</v>
      </c>
      <c r="Q190" s="100" t="s">
        <v>84</v>
      </c>
      <c r="R190" s="100" t="str">
        <f t="shared" si="11"/>
        <v>DOPM5.WinTms</v>
      </c>
      <c r="S190" s="215" t="s">
        <v>185</v>
      </c>
      <c r="T190" s="215"/>
      <c r="U190" s="238"/>
      <c r="V190" s="100"/>
      <c r="W190" s="215"/>
    </row>
    <row r="191" spans="1:23" ht="24.6" customHeight="1" x14ac:dyDescent="0.25">
      <c r="A191" s="9" t="str">
        <f t="shared" si="10"/>
        <v>AO186</v>
      </c>
      <c r="B191" s="12" t="s">
        <v>710</v>
      </c>
      <c r="C191" s="100" t="s">
        <v>64</v>
      </c>
      <c r="D191" s="100" t="s">
        <v>64</v>
      </c>
      <c r="E191" s="100" t="s">
        <v>64</v>
      </c>
      <c r="F191" s="101">
        <v>0</v>
      </c>
      <c r="G191" s="101">
        <v>2147483647</v>
      </c>
      <c r="H191" s="120">
        <v>1</v>
      </c>
      <c r="I191" s="120">
        <v>0</v>
      </c>
      <c r="J191" s="100" t="s">
        <v>96</v>
      </c>
      <c r="K191" s="120">
        <v>1</v>
      </c>
      <c r="L191" s="120">
        <v>2</v>
      </c>
      <c r="M191" s="120">
        <v>2</v>
      </c>
      <c r="N191" s="100" t="s">
        <v>11</v>
      </c>
      <c r="O191" s="100">
        <v>5</v>
      </c>
      <c r="P191" s="100" t="s">
        <v>224</v>
      </c>
      <c r="Q191" s="100" t="s">
        <v>84</v>
      </c>
      <c r="R191" s="100" t="str">
        <f t="shared" si="11"/>
        <v>DOPM5.RvrtTms</v>
      </c>
      <c r="S191" s="215" t="s">
        <v>185</v>
      </c>
      <c r="T191" s="215"/>
      <c r="U191" s="238"/>
      <c r="V191" s="100"/>
      <c r="W191" s="215"/>
    </row>
    <row r="192" spans="1:23" ht="24.6" customHeight="1" x14ac:dyDescent="0.25">
      <c r="A192" s="9" t="str">
        <f t="shared" si="10"/>
        <v>AO187</v>
      </c>
      <c r="B192" s="12" t="s">
        <v>752</v>
      </c>
      <c r="C192" s="100" t="s">
        <v>64</v>
      </c>
      <c r="D192" s="100" t="s">
        <v>64</v>
      </c>
      <c r="E192" s="100" t="s">
        <v>64</v>
      </c>
      <c r="F192" s="101">
        <v>0</v>
      </c>
      <c r="G192" s="101">
        <v>2147483647</v>
      </c>
      <c r="H192" s="120">
        <v>1</v>
      </c>
      <c r="I192" s="120">
        <v>0</v>
      </c>
      <c r="J192" s="100" t="s">
        <v>96</v>
      </c>
      <c r="K192" s="120">
        <v>1</v>
      </c>
      <c r="L192" s="120">
        <v>2</v>
      </c>
      <c r="M192" s="120">
        <v>2</v>
      </c>
      <c r="N192" s="100" t="s">
        <v>11</v>
      </c>
      <c r="O192" s="100">
        <v>5</v>
      </c>
      <c r="P192" s="100" t="s">
        <v>132</v>
      </c>
      <c r="Q192" s="100" t="s">
        <v>84</v>
      </c>
      <c r="R192" s="100" t="str">
        <f t="shared" si="11"/>
        <v>DOPM5.RmpTms</v>
      </c>
      <c r="S192" s="215" t="s">
        <v>185</v>
      </c>
      <c r="T192" s="215"/>
      <c r="U192" s="238"/>
      <c r="V192" s="100"/>
      <c r="W192" s="215" t="s">
        <v>754</v>
      </c>
    </row>
    <row r="193" spans="1:23" ht="24.6" customHeight="1" x14ac:dyDescent="0.25">
      <c r="A193" s="9" t="str">
        <f t="shared" si="10"/>
        <v>AO188</v>
      </c>
      <c r="B193" s="12" t="s">
        <v>753</v>
      </c>
      <c r="C193" s="100" t="s">
        <v>64</v>
      </c>
      <c r="D193" s="100" t="s">
        <v>64</v>
      </c>
      <c r="E193" s="100" t="s">
        <v>64</v>
      </c>
      <c r="F193" s="101">
        <v>0</v>
      </c>
      <c r="G193" s="101">
        <v>2147483647</v>
      </c>
      <c r="H193" s="120">
        <v>1</v>
      </c>
      <c r="I193" s="120">
        <v>0</v>
      </c>
      <c r="J193" s="100" t="s">
        <v>96</v>
      </c>
      <c r="K193" s="120">
        <v>1</v>
      </c>
      <c r="L193" s="120">
        <v>2</v>
      </c>
      <c r="M193" s="120">
        <v>2</v>
      </c>
      <c r="N193" s="100" t="s">
        <v>11</v>
      </c>
      <c r="O193" s="100">
        <v>5</v>
      </c>
      <c r="P193" s="100" t="s">
        <v>132</v>
      </c>
      <c r="Q193" s="100" t="s">
        <v>84</v>
      </c>
      <c r="R193" s="100" t="str">
        <f t="shared" si="11"/>
        <v>DOPM1.RmpTms</v>
      </c>
      <c r="S193" s="215" t="s">
        <v>185</v>
      </c>
      <c r="T193" s="215"/>
      <c r="U193" s="238"/>
      <c r="V193" s="100"/>
      <c r="W193" s="215" t="s">
        <v>754</v>
      </c>
    </row>
    <row r="194" spans="1:23" ht="48" customHeight="1" x14ac:dyDescent="0.25">
      <c r="A194" s="9" t="str">
        <f t="shared" si="10"/>
        <v>AO189</v>
      </c>
      <c r="B194" s="108" t="s">
        <v>708</v>
      </c>
      <c r="C194" s="100" t="s">
        <v>64</v>
      </c>
      <c r="D194" s="100" t="s">
        <v>64</v>
      </c>
      <c r="E194" s="100" t="s">
        <v>64</v>
      </c>
      <c r="F194" s="101">
        <v>-2147483648</v>
      </c>
      <c r="G194" s="101">
        <v>2147483647</v>
      </c>
      <c r="H194" s="120">
        <v>0.01</v>
      </c>
      <c r="I194" s="120">
        <v>0</v>
      </c>
      <c r="J194" s="100" t="s">
        <v>348</v>
      </c>
      <c r="K194" s="120">
        <v>0.01</v>
      </c>
      <c r="L194" s="120">
        <v>2</v>
      </c>
      <c r="M194" s="120">
        <v>2</v>
      </c>
      <c r="N194" s="100" t="s">
        <v>134</v>
      </c>
      <c r="O194" s="100">
        <v>1</v>
      </c>
      <c r="P194" s="100" t="s">
        <v>135</v>
      </c>
      <c r="Q194" s="100" t="s">
        <v>84</v>
      </c>
      <c r="R194" s="100" t="str">
        <f t="shared" si="11"/>
        <v>DCCT.PrcCod</v>
      </c>
      <c r="S194" s="215" t="s">
        <v>185</v>
      </c>
      <c r="T194" s="215"/>
      <c r="U194" s="277"/>
      <c r="V194" s="100"/>
      <c r="W194" s="219" t="s">
        <v>186</v>
      </c>
    </row>
    <row r="195" spans="1:23" ht="24.6" customHeight="1" x14ac:dyDescent="0.25">
      <c r="A195" s="9" t="str">
        <f t="shared" si="10"/>
        <v>AO190</v>
      </c>
      <c r="B195" s="12" t="s">
        <v>1100</v>
      </c>
      <c r="C195" s="100" t="s">
        <v>64</v>
      </c>
      <c r="D195" s="100" t="s">
        <v>64</v>
      </c>
      <c r="E195" s="100" t="s">
        <v>64</v>
      </c>
      <c r="F195" s="101">
        <v>0</v>
      </c>
      <c r="G195" s="101" t="s">
        <v>1090</v>
      </c>
      <c r="H195" s="120">
        <v>1</v>
      </c>
      <c r="I195" s="120">
        <v>0</v>
      </c>
      <c r="J195" s="100" t="s">
        <v>68</v>
      </c>
      <c r="K195" s="120">
        <v>1</v>
      </c>
      <c r="L195" s="120"/>
      <c r="M195" s="120"/>
      <c r="N195" s="100"/>
      <c r="O195" s="100"/>
      <c r="P195" s="100"/>
      <c r="Q195" s="100"/>
      <c r="R195" s="100" t="e">
        <f>N195&amp;#REF! &amp;"."&amp;P195</f>
        <v>#REF!</v>
      </c>
      <c r="S195" s="215"/>
      <c r="T195" s="215"/>
      <c r="U195" s="238"/>
      <c r="V195" s="100"/>
      <c r="W195" s="215"/>
    </row>
    <row r="196" spans="1:23" ht="72" x14ac:dyDescent="0.25">
      <c r="A196" s="9" t="str">
        <f t="shared" si="10"/>
        <v>AO191</v>
      </c>
      <c r="B196" s="20" t="s">
        <v>732</v>
      </c>
      <c r="C196" s="100" t="s">
        <v>64</v>
      </c>
      <c r="D196" s="100" t="s">
        <v>64</v>
      </c>
      <c r="E196" s="100" t="s">
        <v>64</v>
      </c>
      <c r="F196" s="101">
        <v>1</v>
      </c>
      <c r="G196" s="101">
        <v>2147483647</v>
      </c>
      <c r="H196" s="120">
        <v>1</v>
      </c>
      <c r="I196" s="120">
        <v>0</v>
      </c>
      <c r="J196" s="100" t="s">
        <v>68</v>
      </c>
      <c r="K196" s="120">
        <v>1</v>
      </c>
      <c r="L196" s="120">
        <v>2</v>
      </c>
      <c r="M196" s="120">
        <v>2</v>
      </c>
      <c r="N196" s="100" t="s">
        <v>220</v>
      </c>
      <c r="O196" s="100" t="s">
        <v>207</v>
      </c>
      <c r="P196" s="100" t="s">
        <v>287</v>
      </c>
      <c r="Q196" s="100"/>
      <c r="R196" s="100" t="e">
        <f>N196&amp;#REF! &amp;"."&amp;P196</f>
        <v>#REF!</v>
      </c>
      <c r="S196" s="215"/>
      <c r="T196" s="215"/>
      <c r="U196" s="238" t="s">
        <v>69</v>
      </c>
      <c r="V196" s="100" t="s">
        <v>214</v>
      </c>
      <c r="W196" s="215"/>
    </row>
    <row r="197" spans="1:23" ht="303.60000000000002" customHeight="1" x14ac:dyDescent="0.25">
      <c r="A197" s="9" t="str">
        <f t="shared" si="10"/>
        <v>AO192</v>
      </c>
      <c r="B197" s="12" t="s">
        <v>1904</v>
      </c>
      <c r="C197" s="100" t="s">
        <v>64</v>
      </c>
      <c r="D197" s="100" t="s">
        <v>64</v>
      </c>
      <c r="E197" s="100" t="s">
        <v>64</v>
      </c>
      <c r="F197" s="101">
        <v>0</v>
      </c>
      <c r="G197" s="101">
        <v>8</v>
      </c>
      <c r="H197" s="120">
        <v>1</v>
      </c>
      <c r="I197" s="120">
        <v>0</v>
      </c>
      <c r="J197" s="100" t="s">
        <v>68</v>
      </c>
      <c r="K197" s="120">
        <v>1</v>
      </c>
      <c r="L197" s="120">
        <v>2</v>
      </c>
      <c r="M197" s="120">
        <v>2</v>
      </c>
      <c r="N197" s="100" t="s">
        <v>190</v>
      </c>
      <c r="O197" s="100" t="s">
        <v>207</v>
      </c>
      <c r="P197" s="100" t="s">
        <v>187</v>
      </c>
      <c r="Q197" s="100" t="s">
        <v>133</v>
      </c>
      <c r="R197" s="100" t="str">
        <f>N197&amp;O201 &amp;"."&amp;P197</f>
        <v>DGSMn.ModTyp</v>
      </c>
      <c r="S197" s="215" t="s">
        <v>343</v>
      </c>
      <c r="T197" s="215"/>
      <c r="U197" s="238" t="s">
        <v>69</v>
      </c>
      <c r="V197" s="100" t="s">
        <v>214</v>
      </c>
      <c r="W197" s="215"/>
    </row>
    <row r="198" spans="1:23" ht="24.6" customHeight="1" x14ac:dyDescent="0.25">
      <c r="A198" s="9" t="str">
        <f t="shared" ref="A198:A215" si="12">"AO"&amp;(ROW(A194) -1)</f>
        <v>AO193</v>
      </c>
      <c r="B198" s="12" t="s">
        <v>739</v>
      </c>
      <c r="C198" s="100" t="s">
        <v>64</v>
      </c>
      <c r="D198" s="100" t="s">
        <v>64</v>
      </c>
      <c r="E198" s="100" t="s">
        <v>64</v>
      </c>
      <c r="F198" s="101">
        <v>0</v>
      </c>
      <c r="G198" s="101">
        <v>2147483647</v>
      </c>
      <c r="H198" s="120">
        <v>1</v>
      </c>
      <c r="I198" s="120">
        <v>0</v>
      </c>
      <c r="J198" s="100" t="s">
        <v>96</v>
      </c>
      <c r="K198" s="120">
        <v>1</v>
      </c>
      <c r="L198" s="120">
        <v>2</v>
      </c>
      <c r="M198" s="120">
        <v>2</v>
      </c>
      <c r="N198" s="100" t="s">
        <v>190</v>
      </c>
      <c r="O198" s="100" t="s">
        <v>207</v>
      </c>
      <c r="P198" s="100" t="s">
        <v>130</v>
      </c>
      <c r="Q198" s="100" t="s">
        <v>84</v>
      </c>
      <c r="R198" s="100" t="str">
        <f>N198&amp;O199 &amp;"."&amp;P198</f>
        <v>DGSMn.WinTms</v>
      </c>
      <c r="S198" s="215" t="s">
        <v>343</v>
      </c>
      <c r="T198" s="215"/>
      <c r="U198" s="238" t="s">
        <v>69</v>
      </c>
      <c r="V198" s="100" t="s">
        <v>214</v>
      </c>
      <c r="W198" s="215"/>
    </row>
    <row r="199" spans="1:23" ht="24.6" customHeight="1" x14ac:dyDescent="0.25">
      <c r="A199" s="9" t="str">
        <f t="shared" si="12"/>
        <v>AO194</v>
      </c>
      <c r="B199" s="12" t="s">
        <v>740</v>
      </c>
      <c r="C199" s="100" t="s">
        <v>64</v>
      </c>
      <c r="D199" s="100" t="s">
        <v>64</v>
      </c>
      <c r="E199" s="100" t="s">
        <v>64</v>
      </c>
      <c r="F199" s="101">
        <v>0</v>
      </c>
      <c r="G199" s="101">
        <v>2147483647</v>
      </c>
      <c r="H199" s="120">
        <v>1</v>
      </c>
      <c r="I199" s="120">
        <v>0</v>
      </c>
      <c r="J199" s="100" t="s">
        <v>96</v>
      </c>
      <c r="K199" s="120">
        <v>1</v>
      </c>
      <c r="L199" s="120">
        <v>2</v>
      </c>
      <c r="M199" s="120">
        <v>2</v>
      </c>
      <c r="N199" s="100" t="s">
        <v>190</v>
      </c>
      <c r="O199" s="100" t="s">
        <v>207</v>
      </c>
      <c r="P199" s="100" t="s">
        <v>1474</v>
      </c>
      <c r="Q199" s="100" t="s">
        <v>84</v>
      </c>
      <c r="R199" s="100" t="str">
        <f>N199&amp;O200 &amp;"."&amp;P199</f>
        <v>DGSMn.RmpTms </v>
      </c>
      <c r="S199" s="215" t="s">
        <v>343</v>
      </c>
      <c r="T199" s="215"/>
      <c r="U199" s="238" t="s">
        <v>69</v>
      </c>
      <c r="V199" s="100" t="s">
        <v>214</v>
      </c>
      <c r="W199" s="215"/>
    </row>
    <row r="200" spans="1:23" ht="24.6" customHeight="1" x14ac:dyDescent="0.25">
      <c r="A200" s="9" t="str">
        <f t="shared" si="12"/>
        <v>AO195</v>
      </c>
      <c r="B200" s="12" t="s">
        <v>741</v>
      </c>
      <c r="C200" s="100" t="s">
        <v>64</v>
      </c>
      <c r="D200" s="100" t="s">
        <v>64</v>
      </c>
      <c r="E200" s="100" t="s">
        <v>64</v>
      </c>
      <c r="F200" s="101">
        <v>0</v>
      </c>
      <c r="G200" s="101">
        <v>2147483647</v>
      </c>
      <c r="H200" s="120">
        <v>1</v>
      </c>
      <c r="I200" s="120">
        <v>0</v>
      </c>
      <c r="J200" s="100" t="s">
        <v>96</v>
      </c>
      <c r="K200" s="120">
        <v>1</v>
      </c>
      <c r="L200" s="120">
        <v>2</v>
      </c>
      <c r="M200" s="120">
        <v>2</v>
      </c>
      <c r="N200" s="100" t="s">
        <v>190</v>
      </c>
      <c r="O200" s="100" t="s">
        <v>207</v>
      </c>
      <c r="P200" s="100" t="s">
        <v>224</v>
      </c>
      <c r="Q200" s="100" t="s">
        <v>84</v>
      </c>
      <c r="R200" s="100" t="str">
        <f>N200&amp;O203 &amp;"."&amp;P200</f>
        <v>DGSMn.RvrtTms</v>
      </c>
      <c r="S200" s="215" t="s">
        <v>343</v>
      </c>
      <c r="T200" s="215"/>
      <c r="U200" s="238" t="s">
        <v>69</v>
      </c>
      <c r="V200" s="100" t="s">
        <v>214</v>
      </c>
      <c r="W200" s="215"/>
    </row>
    <row r="201" spans="1:23" ht="24" x14ac:dyDescent="0.25">
      <c r="A201" s="9" t="str">
        <f t="shared" si="12"/>
        <v>AO196</v>
      </c>
      <c r="B201" s="12" t="s">
        <v>733</v>
      </c>
      <c r="C201" s="100" t="s">
        <v>64</v>
      </c>
      <c r="D201" s="100" t="s">
        <v>64</v>
      </c>
      <c r="E201" s="100" t="s">
        <v>64</v>
      </c>
      <c r="F201" s="101">
        <v>0</v>
      </c>
      <c r="G201" s="101">
        <v>100</v>
      </c>
      <c r="H201" s="120">
        <v>1</v>
      </c>
      <c r="I201" s="120">
        <v>0</v>
      </c>
      <c r="J201" s="100" t="s">
        <v>68</v>
      </c>
      <c r="K201" s="120">
        <v>1</v>
      </c>
      <c r="L201" s="120">
        <v>2</v>
      </c>
      <c r="M201" s="120">
        <v>2</v>
      </c>
      <c r="N201" s="100" t="s">
        <v>199</v>
      </c>
      <c r="O201" s="100" t="s">
        <v>207</v>
      </c>
      <c r="P201" s="100" t="s">
        <v>200</v>
      </c>
      <c r="Q201" s="100" t="s">
        <v>156</v>
      </c>
      <c r="R201" s="100" t="str">
        <f t="shared" ref="R201:R217" si="13">N201&amp;O202 &amp;"."&amp;P201</f>
        <v>FMARn.PairArray. NumPts </v>
      </c>
      <c r="S201" s="215" t="s">
        <v>343</v>
      </c>
      <c r="T201" s="215"/>
      <c r="U201" s="238" t="s">
        <v>69</v>
      </c>
      <c r="V201" s="100" t="s">
        <v>214</v>
      </c>
      <c r="W201" s="215"/>
    </row>
    <row r="202" spans="1:23" ht="24" x14ac:dyDescent="0.25">
      <c r="A202" s="9" t="str">
        <f t="shared" si="12"/>
        <v>AO197</v>
      </c>
      <c r="B202" s="12" t="s">
        <v>734</v>
      </c>
      <c r="C202" s="100" t="s">
        <v>64</v>
      </c>
      <c r="D202" s="100" t="s">
        <v>64</v>
      </c>
      <c r="E202" s="100" t="s">
        <v>64</v>
      </c>
      <c r="F202" s="101">
        <v>0</v>
      </c>
      <c r="G202" s="101">
        <v>100</v>
      </c>
      <c r="H202" s="120">
        <v>1</v>
      </c>
      <c r="I202" s="120">
        <v>0</v>
      </c>
      <c r="J202" s="100" t="s">
        <v>68</v>
      </c>
      <c r="K202" s="120">
        <v>1</v>
      </c>
      <c r="L202" s="120">
        <v>2</v>
      </c>
      <c r="M202" s="120">
        <v>2</v>
      </c>
      <c r="N202" s="100" t="s">
        <v>199</v>
      </c>
      <c r="O202" s="100" t="s">
        <v>207</v>
      </c>
      <c r="P202" s="100" t="s">
        <v>201</v>
      </c>
      <c r="Q202" s="100" t="s">
        <v>156</v>
      </c>
      <c r="R202" s="100" t="str">
        <f>N202&amp;O212 &amp;"."&amp;P202</f>
        <v>FMARn.PairArray. MaxPts </v>
      </c>
      <c r="S202" s="215" t="s">
        <v>343</v>
      </c>
      <c r="T202" s="215"/>
      <c r="U202" s="238" t="s">
        <v>69</v>
      </c>
      <c r="V202" s="100" t="s">
        <v>214</v>
      </c>
      <c r="W202" s="215"/>
    </row>
    <row r="203" spans="1:23" ht="156" x14ac:dyDescent="0.25">
      <c r="A203" s="9" t="str">
        <f t="shared" si="12"/>
        <v>AO198</v>
      </c>
      <c r="B203" s="21" t="s">
        <v>782</v>
      </c>
      <c r="C203" s="105" t="s">
        <v>64</v>
      </c>
      <c r="D203" s="105" t="s">
        <v>64</v>
      </c>
      <c r="E203" s="105" t="s">
        <v>64</v>
      </c>
      <c r="F203" s="106">
        <v>0</v>
      </c>
      <c r="G203" s="106">
        <v>233</v>
      </c>
      <c r="H203" s="122">
        <v>1</v>
      </c>
      <c r="I203" s="122">
        <v>0</v>
      </c>
      <c r="J203" s="105" t="s">
        <v>68</v>
      </c>
      <c r="K203" s="122">
        <v>1</v>
      </c>
      <c r="L203" s="122">
        <v>2</v>
      </c>
      <c r="M203" s="122">
        <v>2</v>
      </c>
      <c r="N203" s="105" t="s">
        <v>199</v>
      </c>
      <c r="O203" s="105" t="s">
        <v>207</v>
      </c>
      <c r="P203" s="105" t="s">
        <v>188</v>
      </c>
      <c r="Q203" s="105" t="s">
        <v>133</v>
      </c>
      <c r="R203" s="100" t="str">
        <f t="shared" ref="R203:R210" si="14">N203&amp;O204 &amp;"."&amp;P203</f>
        <v>FMARn.IndpUnits</v>
      </c>
      <c r="S203" s="215" t="s">
        <v>343</v>
      </c>
      <c r="T203" s="222"/>
      <c r="U203" s="238" t="s">
        <v>69</v>
      </c>
      <c r="V203" s="105" t="s">
        <v>214</v>
      </c>
      <c r="W203" s="222"/>
    </row>
    <row r="204" spans="1:23" s="4" customFormat="1" ht="132" x14ac:dyDescent="0.25">
      <c r="A204" s="9" t="str">
        <f t="shared" si="12"/>
        <v>AO199</v>
      </c>
      <c r="B204" s="14" t="s">
        <v>1718</v>
      </c>
      <c r="C204" s="100" t="s">
        <v>64</v>
      </c>
      <c r="D204" s="100" t="s">
        <v>64</v>
      </c>
      <c r="E204" s="100" t="s">
        <v>64</v>
      </c>
      <c r="F204" s="101">
        <v>0</v>
      </c>
      <c r="G204" s="101">
        <v>255</v>
      </c>
      <c r="H204" s="120">
        <v>1</v>
      </c>
      <c r="I204" s="120">
        <v>0</v>
      </c>
      <c r="J204" s="100" t="s">
        <v>68</v>
      </c>
      <c r="K204" s="120">
        <v>1</v>
      </c>
      <c r="L204" s="120">
        <v>2</v>
      </c>
      <c r="M204" s="120">
        <v>2</v>
      </c>
      <c r="N204" s="100" t="s">
        <v>199</v>
      </c>
      <c r="O204" s="100" t="s">
        <v>207</v>
      </c>
      <c r="P204" s="100" t="s">
        <v>189</v>
      </c>
      <c r="Q204" s="100" t="s">
        <v>133</v>
      </c>
      <c r="R204" s="100" t="str">
        <f t="shared" si="14"/>
        <v>FMARn.DeptRef</v>
      </c>
      <c r="S204" s="215" t="s">
        <v>343</v>
      </c>
      <c r="T204" s="215"/>
      <c r="U204" s="238" t="s">
        <v>69</v>
      </c>
      <c r="V204" s="100" t="s">
        <v>214</v>
      </c>
      <c r="W204" s="215"/>
    </row>
    <row r="205" spans="1:23" s="4" customFormat="1" ht="60" x14ac:dyDescent="0.25">
      <c r="A205" s="9" t="str">
        <f t="shared" si="12"/>
        <v>AO200</v>
      </c>
      <c r="B205" s="20" t="s">
        <v>742</v>
      </c>
      <c r="C205" s="100" t="s">
        <v>64</v>
      </c>
      <c r="D205" s="100" t="s">
        <v>64</v>
      </c>
      <c r="E205" s="100" t="s">
        <v>64</v>
      </c>
      <c r="F205" s="101">
        <v>0</v>
      </c>
      <c r="G205" s="101">
        <v>2147483647</v>
      </c>
      <c r="H205" s="120">
        <v>1</v>
      </c>
      <c r="I205" s="120">
        <v>0</v>
      </c>
      <c r="J205" s="100" t="s">
        <v>96</v>
      </c>
      <c r="K205" s="120">
        <v>1</v>
      </c>
      <c r="L205" s="120">
        <v>2</v>
      </c>
      <c r="M205" s="120">
        <v>2</v>
      </c>
      <c r="N205" s="100" t="s">
        <v>199</v>
      </c>
      <c r="O205" s="100" t="s">
        <v>207</v>
      </c>
      <c r="P205" s="100" t="s">
        <v>250</v>
      </c>
      <c r="Q205" s="100" t="s">
        <v>133</v>
      </c>
      <c r="R205" s="100" t="str">
        <f t="shared" si="14"/>
        <v>FMARn.RmpPT1Tms</v>
      </c>
      <c r="S205" s="215" t="s">
        <v>343</v>
      </c>
      <c r="T205" s="215"/>
      <c r="U205" s="238" t="s">
        <v>69</v>
      </c>
      <c r="V205" s="100" t="s">
        <v>214</v>
      </c>
      <c r="W205" s="215" t="s">
        <v>249</v>
      </c>
    </row>
    <row r="206" spans="1:23" s="4" customFormat="1" ht="60" x14ac:dyDescent="0.25">
      <c r="A206" s="9" t="str">
        <f t="shared" si="12"/>
        <v>AO201</v>
      </c>
      <c r="B206" s="20" t="s">
        <v>726</v>
      </c>
      <c r="C206" s="100" t="s">
        <v>64</v>
      </c>
      <c r="D206" s="100" t="s">
        <v>64</v>
      </c>
      <c r="E206" s="100" t="s">
        <v>64</v>
      </c>
      <c r="F206" s="101">
        <v>0</v>
      </c>
      <c r="G206" s="101">
        <v>1000</v>
      </c>
      <c r="H206" s="120">
        <v>0.1</v>
      </c>
      <c r="I206" s="120">
        <v>0</v>
      </c>
      <c r="J206" s="100" t="s">
        <v>232</v>
      </c>
      <c r="K206" s="120"/>
      <c r="L206" s="120">
        <v>2</v>
      </c>
      <c r="M206" s="120">
        <v>2</v>
      </c>
      <c r="N206" s="100" t="s">
        <v>199</v>
      </c>
      <c r="O206" s="100" t="s">
        <v>207</v>
      </c>
      <c r="P206" s="100" t="s">
        <v>251</v>
      </c>
      <c r="Q206" s="100" t="s">
        <v>133</v>
      </c>
      <c r="R206" s="100" t="str">
        <f t="shared" si="14"/>
        <v>FMARn.RmpDecDmm</v>
      </c>
      <c r="S206" s="215" t="s">
        <v>343</v>
      </c>
      <c r="T206" s="215"/>
      <c r="U206" s="238" t="s">
        <v>69</v>
      </c>
      <c r="V206" s="100" t="s">
        <v>214</v>
      </c>
      <c r="W206" s="215" t="s">
        <v>249</v>
      </c>
    </row>
    <row r="207" spans="1:23" s="4" customFormat="1" ht="72" x14ac:dyDescent="0.25">
      <c r="A207" s="9" t="str">
        <f t="shared" si="12"/>
        <v>AO202</v>
      </c>
      <c r="B207" s="20" t="s">
        <v>727</v>
      </c>
      <c r="C207" s="100" t="s">
        <v>64</v>
      </c>
      <c r="D207" s="100" t="s">
        <v>64</v>
      </c>
      <c r="E207" s="100" t="s">
        <v>64</v>
      </c>
      <c r="F207" s="101">
        <v>0</v>
      </c>
      <c r="G207" s="101">
        <v>1000</v>
      </c>
      <c r="H207" s="120">
        <v>0.1</v>
      </c>
      <c r="I207" s="120">
        <v>0</v>
      </c>
      <c r="J207" s="100" t="s">
        <v>232</v>
      </c>
      <c r="K207" s="120">
        <v>1</v>
      </c>
      <c r="L207" s="120">
        <v>2</v>
      </c>
      <c r="M207" s="120">
        <v>2</v>
      </c>
      <c r="N207" s="100" t="s">
        <v>199</v>
      </c>
      <c r="O207" s="100" t="s">
        <v>207</v>
      </c>
      <c r="P207" s="100" t="s">
        <v>253</v>
      </c>
      <c r="Q207" s="100" t="s">
        <v>133</v>
      </c>
      <c r="R207" s="100" t="str">
        <f t="shared" si="14"/>
        <v>FMARn.RmpIncTmm</v>
      </c>
      <c r="S207" s="215" t="s">
        <v>343</v>
      </c>
      <c r="T207" s="215"/>
      <c r="U207" s="238" t="s">
        <v>69</v>
      </c>
      <c r="V207" s="100" t="s">
        <v>214</v>
      </c>
      <c r="W207" s="215" t="s">
        <v>249</v>
      </c>
    </row>
    <row r="208" spans="1:23" s="4" customFormat="1" ht="72" x14ac:dyDescent="0.25">
      <c r="A208" s="9" t="str">
        <f t="shared" si="12"/>
        <v>AO203</v>
      </c>
      <c r="B208" s="20" t="s">
        <v>728</v>
      </c>
      <c r="C208" s="100" t="s">
        <v>64</v>
      </c>
      <c r="D208" s="100" t="s">
        <v>64</v>
      </c>
      <c r="E208" s="100" t="s">
        <v>64</v>
      </c>
      <c r="F208" s="101">
        <v>0</v>
      </c>
      <c r="G208" s="101">
        <v>1000</v>
      </c>
      <c r="H208" s="120">
        <v>0.1</v>
      </c>
      <c r="I208" s="120">
        <v>0</v>
      </c>
      <c r="J208" s="100" t="s">
        <v>232</v>
      </c>
      <c r="K208" s="120">
        <v>1</v>
      </c>
      <c r="L208" s="120">
        <v>2</v>
      </c>
      <c r="M208" s="120">
        <v>2</v>
      </c>
      <c r="N208" s="100" t="s">
        <v>199</v>
      </c>
      <c r="O208" s="100" t="s">
        <v>207</v>
      </c>
      <c r="P208" s="100" t="s">
        <v>252</v>
      </c>
      <c r="Q208" s="100" t="s">
        <v>133</v>
      </c>
      <c r="R208" s="100" t="str">
        <f t="shared" si="14"/>
        <v>FMARn.RmpRsUp</v>
      </c>
      <c r="S208" s="215" t="s">
        <v>343</v>
      </c>
      <c r="T208" s="215"/>
      <c r="U208" s="238" t="s">
        <v>69</v>
      </c>
      <c r="V208" s="100" t="s">
        <v>214</v>
      </c>
      <c r="W208" s="215" t="s">
        <v>249</v>
      </c>
    </row>
    <row r="209" spans="1:23" s="4" customFormat="1" ht="60" x14ac:dyDescent="0.25">
      <c r="A209" s="9" t="str">
        <f t="shared" si="12"/>
        <v>AO204</v>
      </c>
      <c r="B209" s="20" t="s">
        <v>731</v>
      </c>
      <c r="C209" s="100" t="s">
        <v>64</v>
      </c>
      <c r="D209" s="100" t="s">
        <v>64</v>
      </c>
      <c r="E209" s="100" t="s">
        <v>64</v>
      </c>
      <c r="F209" s="101" t="s">
        <v>256</v>
      </c>
      <c r="G209" s="101"/>
      <c r="H209" s="120"/>
      <c r="I209" s="120">
        <v>0</v>
      </c>
      <c r="J209" s="100" t="s">
        <v>158</v>
      </c>
      <c r="K209" s="120" t="s">
        <v>158</v>
      </c>
      <c r="L209" s="120">
        <v>2</v>
      </c>
      <c r="M209" s="120">
        <v>2</v>
      </c>
      <c r="N209" s="100" t="s">
        <v>199</v>
      </c>
      <c r="O209" s="100" t="s">
        <v>207</v>
      </c>
      <c r="P209" s="100" t="s">
        <v>257</v>
      </c>
      <c r="Q209" s="100"/>
      <c r="R209" s="100" t="str">
        <f t="shared" si="14"/>
        <v>FMARn.DeptSnptRef</v>
      </c>
      <c r="S209" s="215"/>
      <c r="T209" s="215"/>
      <c r="U209" s="238" t="s">
        <v>69</v>
      </c>
      <c r="V209" s="100"/>
      <c r="W209" s="215"/>
    </row>
    <row r="210" spans="1:23" s="4" customFormat="1" ht="72" x14ac:dyDescent="0.25">
      <c r="A210" s="9" t="str">
        <f t="shared" si="12"/>
        <v>AO205</v>
      </c>
      <c r="B210" s="20" t="s">
        <v>729</v>
      </c>
      <c r="C210" s="100" t="s">
        <v>64</v>
      </c>
      <c r="D210" s="100" t="s">
        <v>64</v>
      </c>
      <c r="E210" s="100" t="s">
        <v>64</v>
      </c>
      <c r="F210" s="101" t="s">
        <v>245</v>
      </c>
      <c r="G210" s="101"/>
      <c r="H210" s="120"/>
      <c r="I210" s="120">
        <v>0</v>
      </c>
      <c r="J210" s="100" t="s">
        <v>158</v>
      </c>
      <c r="K210" s="126" t="s">
        <v>223</v>
      </c>
      <c r="L210" s="120">
        <v>2</v>
      </c>
      <c r="M210" s="120">
        <v>2</v>
      </c>
      <c r="N210" s="100" t="s">
        <v>199</v>
      </c>
      <c r="O210" s="100" t="s">
        <v>207</v>
      </c>
      <c r="P210" s="100" t="s">
        <v>254</v>
      </c>
      <c r="Q210" s="100" t="s">
        <v>133</v>
      </c>
      <c r="R210" s="100" t="str">
        <f t="shared" si="14"/>
        <v>FMARn.DeptRefStr</v>
      </c>
      <c r="S210" s="215" t="s">
        <v>191</v>
      </c>
      <c r="T210" s="215"/>
      <c r="U210" s="238" t="s">
        <v>69</v>
      </c>
      <c r="V210" s="100" t="s">
        <v>214</v>
      </c>
      <c r="W210" s="215" t="s">
        <v>249</v>
      </c>
    </row>
    <row r="211" spans="1:23" s="4" customFormat="1" ht="60" x14ac:dyDescent="0.25">
      <c r="A211" s="9" t="str">
        <f t="shared" si="12"/>
        <v>AO206</v>
      </c>
      <c r="B211" s="20" t="s">
        <v>730</v>
      </c>
      <c r="C211" s="100" t="s">
        <v>64</v>
      </c>
      <c r="D211" s="100" t="s">
        <v>64</v>
      </c>
      <c r="E211" s="100" t="s">
        <v>64</v>
      </c>
      <c r="F211" s="101" t="s">
        <v>245</v>
      </c>
      <c r="G211" s="101"/>
      <c r="H211" s="120"/>
      <c r="I211" s="120">
        <v>0</v>
      </c>
      <c r="J211" s="100" t="s">
        <v>158</v>
      </c>
      <c r="K211" s="126" t="s">
        <v>223</v>
      </c>
      <c r="L211" s="120">
        <v>2</v>
      </c>
      <c r="M211" s="120">
        <v>2</v>
      </c>
      <c r="N211" s="100" t="s">
        <v>199</v>
      </c>
      <c r="O211" s="100" t="s">
        <v>207</v>
      </c>
      <c r="P211" s="100" t="s">
        <v>255</v>
      </c>
      <c r="Q211" s="100" t="s">
        <v>133</v>
      </c>
      <c r="R211" s="100" t="str">
        <f>N211&amp;O236 &amp;"."&amp;P211</f>
        <v>FMAR.DeptRefStop</v>
      </c>
      <c r="S211" s="215" t="s">
        <v>191</v>
      </c>
      <c r="T211" s="215"/>
      <c r="U211" s="238" t="s">
        <v>69</v>
      </c>
      <c r="V211" s="100" t="s">
        <v>214</v>
      </c>
      <c r="W211" s="215" t="s">
        <v>249</v>
      </c>
    </row>
    <row r="212" spans="1:23" ht="48" x14ac:dyDescent="0.25">
      <c r="A212" s="9" t="str">
        <f t="shared" si="12"/>
        <v>AO207</v>
      </c>
      <c r="B212" s="12" t="s">
        <v>735</v>
      </c>
      <c r="C212" s="100" t="s">
        <v>64</v>
      </c>
      <c r="D212" s="100" t="s">
        <v>64</v>
      </c>
      <c r="E212" s="100" t="s">
        <v>64</v>
      </c>
      <c r="F212" s="101" t="s">
        <v>298</v>
      </c>
      <c r="G212" s="101"/>
      <c r="H212" s="120"/>
      <c r="I212" s="120">
        <v>0</v>
      </c>
      <c r="J212" s="100" t="s">
        <v>158</v>
      </c>
      <c r="K212" s="120">
        <v>1</v>
      </c>
      <c r="L212" s="120">
        <v>2</v>
      </c>
      <c r="M212" s="120">
        <v>2</v>
      </c>
      <c r="N212" s="100" t="s">
        <v>199</v>
      </c>
      <c r="O212" s="100" t="s">
        <v>207</v>
      </c>
      <c r="P212" s="100" t="s">
        <v>202</v>
      </c>
      <c r="Q212" s="100" t="s">
        <v>156</v>
      </c>
      <c r="R212" s="100" t="str">
        <f t="shared" si="13"/>
        <v>FMARn.PairArray.CrvPts[0].xVal </v>
      </c>
      <c r="S212" s="215" t="s">
        <v>343</v>
      </c>
      <c r="T212" s="215"/>
      <c r="U212" s="238" t="s">
        <v>69</v>
      </c>
      <c r="V212" s="100" t="s">
        <v>214</v>
      </c>
      <c r="W212" s="215"/>
    </row>
    <row r="213" spans="1:23" ht="48" x14ac:dyDescent="0.25">
      <c r="A213" s="9" t="str">
        <f t="shared" si="12"/>
        <v>AO208</v>
      </c>
      <c r="B213" s="12" t="s">
        <v>736</v>
      </c>
      <c r="C213" s="100" t="s">
        <v>64</v>
      </c>
      <c r="D213" s="100" t="s">
        <v>64</v>
      </c>
      <c r="E213" s="100" t="s">
        <v>64</v>
      </c>
      <c r="F213" s="101" t="s">
        <v>298</v>
      </c>
      <c r="G213" s="101"/>
      <c r="H213" s="120"/>
      <c r="I213" s="120">
        <v>0</v>
      </c>
      <c r="J213" s="100" t="s">
        <v>158</v>
      </c>
      <c r="K213" s="120">
        <v>1</v>
      </c>
      <c r="L213" s="120">
        <v>2</v>
      </c>
      <c r="M213" s="120">
        <v>2</v>
      </c>
      <c r="N213" s="100" t="s">
        <v>199</v>
      </c>
      <c r="O213" s="100" t="s">
        <v>207</v>
      </c>
      <c r="P213" s="100" t="s">
        <v>203</v>
      </c>
      <c r="Q213" s="100" t="s">
        <v>156</v>
      </c>
      <c r="R213" s="100" t="str">
        <f>N213&amp;O214 &amp;"."&amp;P213</f>
        <v>FMARn.PairArray.CrvPts[0].yVal </v>
      </c>
      <c r="S213" s="215" t="s">
        <v>343</v>
      </c>
      <c r="T213" s="215"/>
      <c r="U213" s="238" t="s">
        <v>69</v>
      </c>
      <c r="V213" s="100" t="s">
        <v>214</v>
      </c>
      <c r="W213" s="215"/>
    </row>
    <row r="214" spans="1:23" ht="48" x14ac:dyDescent="0.25">
      <c r="A214" s="9" t="str">
        <f t="shared" si="12"/>
        <v>AO209</v>
      </c>
      <c r="B214" s="12" t="s">
        <v>737</v>
      </c>
      <c r="C214" s="100" t="s">
        <v>64</v>
      </c>
      <c r="D214" s="100" t="s">
        <v>64</v>
      </c>
      <c r="E214" s="100" t="s">
        <v>64</v>
      </c>
      <c r="F214" s="101" t="s">
        <v>298</v>
      </c>
      <c r="G214" s="101"/>
      <c r="H214" s="120"/>
      <c r="I214" s="120">
        <v>0</v>
      </c>
      <c r="J214" s="100" t="s">
        <v>158</v>
      </c>
      <c r="K214" s="120">
        <v>1</v>
      </c>
      <c r="L214" s="120">
        <v>2</v>
      </c>
      <c r="M214" s="120">
        <v>2</v>
      </c>
      <c r="N214" s="100" t="s">
        <v>199</v>
      </c>
      <c r="O214" s="100" t="s">
        <v>207</v>
      </c>
      <c r="P214" s="100" t="s">
        <v>204</v>
      </c>
      <c r="Q214" s="100" t="s">
        <v>156</v>
      </c>
      <c r="R214" s="100" t="str">
        <f t="shared" si="13"/>
        <v>FMARn.PairArray.CrvPts[1].xVal</v>
      </c>
      <c r="S214" s="215" t="s">
        <v>343</v>
      </c>
      <c r="T214" s="215"/>
      <c r="U214" s="238" t="s">
        <v>69</v>
      </c>
      <c r="V214" s="100" t="s">
        <v>214</v>
      </c>
      <c r="W214" s="215"/>
    </row>
    <row r="215" spans="1:23" ht="48" x14ac:dyDescent="0.25">
      <c r="A215" s="9" t="str">
        <f t="shared" si="12"/>
        <v>AO210</v>
      </c>
      <c r="B215" s="12" t="s">
        <v>738</v>
      </c>
      <c r="C215" s="100" t="s">
        <v>64</v>
      </c>
      <c r="D215" s="100" t="s">
        <v>64</v>
      </c>
      <c r="E215" s="100" t="s">
        <v>64</v>
      </c>
      <c r="F215" s="101" t="s">
        <v>298</v>
      </c>
      <c r="G215" s="101"/>
      <c r="H215" s="120"/>
      <c r="I215" s="120">
        <v>0</v>
      </c>
      <c r="J215" s="100" t="s">
        <v>158</v>
      </c>
      <c r="K215" s="120">
        <v>1</v>
      </c>
      <c r="L215" s="120">
        <v>2</v>
      </c>
      <c r="M215" s="120">
        <v>2</v>
      </c>
      <c r="N215" s="100" t="s">
        <v>199</v>
      </c>
      <c r="O215" s="100" t="s">
        <v>207</v>
      </c>
      <c r="P215" s="100" t="s">
        <v>205</v>
      </c>
      <c r="Q215" s="100" t="s">
        <v>156</v>
      </c>
      <c r="R215" s="100" t="str">
        <f t="shared" si="13"/>
        <v>FMAR.PairArray.CrvPts[1].yVal</v>
      </c>
      <c r="S215" s="215" t="s">
        <v>343</v>
      </c>
      <c r="T215" s="215"/>
      <c r="U215" s="238" t="s">
        <v>69</v>
      </c>
      <c r="V215" s="100" t="s">
        <v>214</v>
      </c>
      <c r="W215" s="215"/>
    </row>
    <row r="216" spans="1:23" s="5" customFormat="1" ht="24" customHeight="1" x14ac:dyDescent="0.25">
      <c r="A216" s="288" t="str">
        <f>"AO"&amp;(ROW(A212) -1) &amp; " - AO"&amp;(ROW(A404))</f>
        <v>AO211 - AO404</v>
      </c>
      <c r="B216" s="271" t="s">
        <v>751</v>
      </c>
      <c r="C216" s="272"/>
      <c r="D216" s="272"/>
      <c r="E216" s="272"/>
      <c r="F216" s="273"/>
      <c r="G216" s="274"/>
      <c r="H216" s="275"/>
      <c r="I216" s="275"/>
      <c r="J216" s="272"/>
      <c r="K216" s="275"/>
      <c r="L216" s="275"/>
      <c r="M216" s="275"/>
      <c r="N216" s="272"/>
      <c r="O216" s="272"/>
      <c r="P216" s="272"/>
      <c r="Q216" s="272"/>
      <c r="R216" s="272"/>
      <c r="S216" s="276"/>
      <c r="T216" s="276"/>
      <c r="U216" s="238" t="s">
        <v>69</v>
      </c>
      <c r="V216" s="272"/>
      <c r="W216" s="276"/>
    </row>
    <row r="217" spans="1:23" ht="48" x14ac:dyDescent="0.25">
      <c r="A217" s="9" t="str">
        <f>"AO"&amp;(ROW(A406) -1)</f>
        <v>AO405</v>
      </c>
      <c r="B217" s="12" t="s">
        <v>1290</v>
      </c>
      <c r="C217" s="100" t="s">
        <v>64</v>
      </c>
      <c r="D217" s="100" t="s">
        <v>64</v>
      </c>
      <c r="E217" s="100" t="s">
        <v>64</v>
      </c>
      <c r="F217" s="101" t="s">
        <v>298</v>
      </c>
      <c r="G217" s="101"/>
      <c r="H217" s="120"/>
      <c r="I217" s="120">
        <v>0</v>
      </c>
      <c r="J217" s="100" t="s">
        <v>158</v>
      </c>
      <c r="K217" s="120">
        <v>1</v>
      </c>
      <c r="L217" s="120">
        <v>2</v>
      </c>
      <c r="M217" s="120">
        <v>2</v>
      </c>
      <c r="N217" s="100" t="s">
        <v>199</v>
      </c>
      <c r="O217" s="100" t="s">
        <v>207</v>
      </c>
      <c r="P217" s="100" t="s">
        <v>721</v>
      </c>
      <c r="Q217" s="100" t="s">
        <v>156</v>
      </c>
      <c r="R217" s="100" t="str">
        <f t="shared" si="13"/>
        <v>FMARn.PairArray.CrvPts[100].xVal</v>
      </c>
      <c r="S217" s="215" t="s">
        <v>343</v>
      </c>
      <c r="T217" s="215"/>
      <c r="U217" s="238" t="s">
        <v>69</v>
      </c>
      <c r="V217" s="100" t="s">
        <v>214</v>
      </c>
      <c r="W217" s="215"/>
    </row>
    <row r="218" spans="1:23" ht="48" x14ac:dyDescent="0.25">
      <c r="A218" s="9" t="str">
        <f>"AO"&amp;(ROW(A407) -1)</f>
        <v>AO406</v>
      </c>
      <c r="B218" s="12" t="s">
        <v>1289</v>
      </c>
      <c r="C218" s="100" t="s">
        <v>64</v>
      </c>
      <c r="D218" s="100" t="s">
        <v>64</v>
      </c>
      <c r="E218" s="100" t="s">
        <v>64</v>
      </c>
      <c r="F218" s="101" t="s">
        <v>298</v>
      </c>
      <c r="G218" s="101"/>
      <c r="H218" s="120"/>
      <c r="I218" s="120">
        <v>0</v>
      </c>
      <c r="J218" s="100" t="s">
        <v>158</v>
      </c>
      <c r="K218" s="120">
        <v>1</v>
      </c>
      <c r="L218" s="120">
        <v>2</v>
      </c>
      <c r="M218" s="120">
        <v>2</v>
      </c>
      <c r="N218" s="100" t="s">
        <v>199</v>
      </c>
      <c r="O218" s="100" t="s">
        <v>207</v>
      </c>
      <c r="P218" s="100" t="s">
        <v>720</v>
      </c>
      <c r="Q218" s="100" t="s">
        <v>156</v>
      </c>
      <c r="R218" s="100" t="str">
        <f>N218&amp;O198 &amp;"."&amp;P218</f>
        <v>FMARn.PairArray.CrvPts[100].yVal</v>
      </c>
      <c r="S218" s="215" t="s">
        <v>343</v>
      </c>
      <c r="T218" s="215"/>
      <c r="U218" s="238" t="s">
        <v>69</v>
      </c>
      <c r="V218" s="100" t="s">
        <v>214</v>
      </c>
      <c r="W218" s="215"/>
    </row>
    <row r="219" spans="1:23" x14ac:dyDescent="0.25">
      <c r="A219" s="306" t="s">
        <v>1491</v>
      </c>
      <c r="B219" s="307"/>
      <c r="C219" s="307"/>
      <c r="D219" s="307"/>
      <c r="E219" s="307"/>
      <c r="F219" s="307"/>
      <c r="G219" s="307"/>
      <c r="H219" s="307"/>
      <c r="I219" s="307"/>
      <c r="J219" s="307"/>
      <c r="K219" s="307"/>
      <c r="L219" s="307"/>
      <c r="M219" s="307"/>
      <c r="N219" s="307"/>
      <c r="O219" s="307"/>
      <c r="P219" s="307"/>
      <c r="Q219" s="307"/>
      <c r="R219" s="307"/>
      <c r="S219" s="307"/>
      <c r="T219" s="307"/>
      <c r="U219" s="308"/>
      <c r="V219" s="109"/>
      <c r="W219" s="223"/>
    </row>
    <row r="220" spans="1:23" s="2" customFormat="1" ht="60" x14ac:dyDescent="0.25">
      <c r="A220" s="30" t="s">
        <v>1906</v>
      </c>
      <c r="B220" s="51" t="s">
        <v>776</v>
      </c>
      <c r="C220" s="110" t="s">
        <v>64</v>
      </c>
      <c r="D220" s="110" t="s">
        <v>64</v>
      </c>
      <c r="E220" s="110" t="s">
        <v>64</v>
      </c>
      <c r="F220" s="111">
        <v>0</v>
      </c>
      <c r="G220" s="111">
        <v>2147483647</v>
      </c>
      <c r="H220" s="123">
        <v>1</v>
      </c>
      <c r="I220" s="123">
        <v>0</v>
      </c>
      <c r="J220" s="110" t="s">
        <v>68</v>
      </c>
      <c r="K220" s="123">
        <v>1</v>
      </c>
      <c r="L220" s="123">
        <v>2</v>
      </c>
      <c r="M220" s="123">
        <v>2</v>
      </c>
      <c r="N220" s="110" t="s">
        <v>282</v>
      </c>
      <c r="O220" s="110">
        <v>1</v>
      </c>
      <c r="P220" s="110" t="s">
        <v>716</v>
      </c>
      <c r="Q220" s="110"/>
      <c r="R220" s="110" t="str">
        <f t="shared" si="11"/>
        <v>FSCCn.Not mapped.  Selects which instance of FSCH  is currently visible.</v>
      </c>
      <c r="S220" s="224" t="s">
        <v>342</v>
      </c>
      <c r="T220" s="224"/>
      <c r="U220" s="240" t="s">
        <v>69</v>
      </c>
      <c r="V220" s="110" t="s">
        <v>214</v>
      </c>
      <c r="W220" s="224"/>
    </row>
    <row r="221" spans="1:23" ht="24.6" customHeight="1" x14ac:dyDescent="0.25">
      <c r="A221" s="30" t="str">
        <f t="shared" ref="A221:A232" si="15">"S+"&amp;(ROW(A1) )</f>
        <v>S+1</v>
      </c>
      <c r="B221" s="112" t="s">
        <v>545</v>
      </c>
      <c r="C221" s="110" t="s">
        <v>64</v>
      </c>
      <c r="D221" s="110" t="s">
        <v>64</v>
      </c>
      <c r="E221" s="110" t="s">
        <v>64</v>
      </c>
      <c r="F221" s="111">
        <v>0</v>
      </c>
      <c r="G221" s="111">
        <v>2147483647</v>
      </c>
      <c r="H221" s="123">
        <v>1</v>
      </c>
      <c r="I221" s="123">
        <v>0</v>
      </c>
      <c r="J221" s="110" t="s">
        <v>68</v>
      </c>
      <c r="K221" s="123">
        <v>1</v>
      </c>
      <c r="L221" s="123">
        <v>2</v>
      </c>
      <c r="M221" s="123">
        <v>2</v>
      </c>
      <c r="N221" s="110" t="s">
        <v>286</v>
      </c>
      <c r="O221" s="110" t="s">
        <v>207</v>
      </c>
      <c r="P221" s="110" t="s">
        <v>157</v>
      </c>
      <c r="Q221" s="110" t="s">
        <v>84</v>
      </c>
      <c r="R221" s="110" t="str">
        <f t="shared" si="11"/>
        <v>FSCHn.SchdId</v>
      </c>
      <c r="S221" s="224" t="s">
        <v>342</v>
      </c>
      <c r="T221" s="224"/>
      <c r="U221" s="240" t="s">
        <v>69</v>
      </c>
      <c r="V221" s="110"/>
      <c r="W221" s="224"/>
    </row>
    <row r="222" spans="1:23" ht="28.5" customHeight="1" x14ac:dyDescent="0.25">
      <c r="A222" s="30" t="str">
        <f t="shared" si="15"/>
        <v>S+2</v>
      </c>
      <c r="B222" s="51" t="s">
        <v>777</v>
      </c>
      <c r="C222" s="110" t="s">
        <v>64</v>
      </c>
      <c r="D222" s="110" t="s">
        <v>64</v>
      </c>
      <c r="E222" s="110" t="s">
        <v>64</v>
      </c>
      <c r="F222" s="111">
        <v>0</v>
      </c>
      <c r="G222" s="111">
        <v>2147483647</v>
      </c>
      <c r="H222" s="123">
        <v>1</v>
      </c>
      <c r="I222" s="123">
        <v>0</v>
      </c>
      <c r="J222" s="110" t="s">
        <v>68</v>
      </c>
      <c r="K222" s="123">
        <v>1</v>
      </c>
      <c r="L222" s="123">
        <v>2</v>
      </c>
      <c r="M222" s="123">
        <v>2</v>
      </c>
      <c r="N222" s="110" t="s">
        <v>286</v>
      </c>
      <c r="O222" s="110" t="s">
        <v>207</v>
      </c>
      <c r="P222" s="110" t="s">
        <v>293</v>
      </c>
      <c r="Q222" s="110" t="s">
        <v>133</v>
      </c>
      <c r="R222" s="110" t="str">
        <f t="shared" si="11"/>
        <v>FSCH1.SchdPrio</v>
      </c>
      <c r="S222" s="224" t="s">
        <v>342</v>
      </c>
      <c r="T222" s="224"/>
      <c r="U222" s="240" t="s">
        <v>69</v>
      </c>
      <c r="V222" s="110" t="s">
        <v>214</v>
      </c>
      <c r="W222" s="224"/>
    </row>
    <row r="223" spans="1:23" ht="195" customHeight="1" x14ac:dyDescent="0.25">
      <c r="A223" s="30" t="str">
        <f t="shared" si="15"/>
        <v>S+3</v>
      </c>
      <c r="B223" s="51" t="s">
        <v>886</v>
      </c>
      <c r="C223" s="110" t="s">
        <v>64</v>
      </c>
      <c r="D223" s="110" t="s">
        <v>64</v>
      </c>
      <c r="E223" s="110" t="s">
        <v>64</v>
      </c>
      <c r="F223" s="111">
        <v>0</v>
      </c>
      <c r="G223" s="111">
        <v>3</v>
      </c>
      <c r="H223" s="123">
        <v>1</v>
      </c>
      <c r="I223" s="123">
        <v>0</v>
      </c>
      <c r="J223" s="110" t="s">
        <v>536</v>
      </c>
      <c r="K223" s="123">
        <v>1</v>
      </c>
      <c r="L223" s="123">
        <v>2</v>
      </c>
      <c r="M223" s="123">
        <v>2</v>
      </c>
      <c r="N223" s="110" t="s">
        <v>286</v>
      </c>
      <c r="O223" s="110">
        <v>1</v>
      </c>
      <c r="P223" s="110" t="s">
        <v>288</v>
      </c>
      <c r="Q223" s="110" t="s">
        <v>289</v>
      </c>
      <c r="R223" s="110" t="str">
        <f t="shared" si="11"/>
        <v>FSCH.SchdVal.valEq</v>
      </c>
      <c r="S223" s="225" t="s">
        <v>342</v>
      </c>
      <c r="T223" s="225"/>
      <c r="U223" s="240" t="s">
        <v>69</v>
      </c>
      <c r="V223" s="225" t="s">
        <v>717</v>
      </c>
      <c r="W223" s="110" t="s">
        <v>887</v>
      </c>
    </row>
    <row r="224" spans="1:23" ht="36" customHeight="1" x14ac:dyDescent="0.25">
      <c r="A224" s="30" t="str">
        <f t="shared" si="15"/>
        <v>S+4</v>
      </c>
      <c r="B224" s="51" t="s">
        <v>1731</v>
      </c>
      <c r="C224" s="110" t="s">
        <v>64</v>
      </c>
      <c r="D224" s="110" t="s">
        <v>64</v>
      </c>
      <c r="E224" s="110" t="s">
        <v>64</v>
      </c>
      <c r="F224" s="111">
        <v>0</v>
      </c>
      <c r="G224" s="111">
        <v>2147483647</v>
      </c>
      <c r="H224" s="123">
        <v>1</v>
      </c>
      <c r="I224" s="123">
        <v>0</v>
      </c>
      <c r="J224" s="110" t="s">
        <v>554</v>
      </c>
      <c r="K224" s="123">
        <v>1</v>
      </c>
      <c r="L224" s="123">
        <v>2</v>
      </c>
      <c r="M224" s="123">
        <v>2</v>
      </c>
      <c r="N224" s="110"/>
      <c r="O224" s="110"/>
      <c r="P224" s="110"/>
      <c r="Q224" s="110"/>
      <c r="R224" s="110" t="str">
        <f t="shared" ref="R224:R261" si="16">N224&amp;O225 &amp;"."&amp;P224</f>
        <v>.</v>
      </c>
      <c r="S224" s="224"/>
      <c r="T224" s="224"/>
      <c r="U224" s="240" t="s">
        <v>69</v>
      </c>
      <c r="V224" s="110"/>
      <c r="W224" s="224"/>
    </row>
    <row r="225" spans="1:23" ht="36" x14ac:dyDescent="0.25">
      <c r="A225" s="30" t="str">
        <f t="shared" si="15"/>
        <v>S+5</v>
      </c>
      <c r="B225" s="51" t="s">
        <v>1732</v>
      </c>
      <c r="C225" s="110" t="s">
        <v>64</v>
      </c>
      <c r="D225" s="110" t="s">
        <v>64</v>
      </c>
      <c r="E225" s="110" t="s">
        <v>64</v>
      </c>
      <c r="F225" s="111">
        <v>0</v>
      </c>
      <c r="G225" s="111">
        <v>2147483647</v>
      </c>
      <c r="H225" s="123">
        <v>1</v>
      </c>
      <c r="I225" s="123">
        <v>0</v>
      </c>
      <c r="J225" s="110" t="s">
        <v>554</v>
      </c>
      <c r="K225" s="123">
        <v>1</v>
      </c>
      <c r="L225" s="123">
        <v>2</v>
      </c>
      <c r="M225" s="123">
        <v>2</v>
      </c>
      <c r="N225" s="110"/>
      <c r="O225" s="110"/>
      <c r="P225" s="110"/>
      <c r="Q225" s="110"/>
      <c r="R225" s="110" t="str">
        <f t="shared" si="16"/>
        <v>.</v>
      </c>
      <c r="S225" s="224"/>
      <c r="T225" s="224"/>
      <c r="U225" s="240" t="s">
        <v>69</v>
      </c>
      <c r="V225" s="110"/>
      <c r="W225" s="224"/>
    </row>
    <row r="226" spans="1:23" ht="36" x14ac:dyDescent="0.25">
      <c r="A226" s="30" t="str">
        <f t="shared" si="15"/>
        <v>S+6</v>
      </c>
      <c r="B226" s="51" t="s">
        <v>778</v>
      </c>
      <c r="C226" s="110" t="s">
        <v>64</v>
      </c>
      <c r="D226" s="110" t="s">
        <v>64</v>
      </c>
      <c r="E226" s="110" t="s">
        <v>64</v>
      </c>
      <c r="F226" s="111">
        <v>0</v>
      </c>
      <c r="G226" s="111">
        <v>2147483647</v>
      </c>
      <c r="H226" s="123">
        <v>1</v>
      </c>
      <c r="I226" s="123">
        <v>0</v>
      </c>
      <c r="J226" s="110" t="s">
        <v>536</v>
      </c>
      <c r="K226" s="123">
        <v>1</v>
      </c>
      <c r="L226" s="123">
        <v>2</v>
      </c>
      <c r="M226" s="123">
        <v>2</v>
      </c>
      <c r="N226" s="110"/>
      <c r="O226" s="110"/>
      <c r="P226" s="110"/>
      <c r="Q226" s="110"/>
      <c r="R226" s="110" t="str">
        <f t="shared" si="16"/>
        <v>.</v>
      </c>
      <c r="S226" s="224"/>
      <c r="T226" s="224"/>
      <c r="U226" s="240" t="s">
        <v>69</v>
      </c>
      <c r="V226" s="110"/>
      <c r="W226" s="224"/>
    </row>
    <row r="227" spans="1:23" ht="120" x14ac:dyDescent="0.25">
      <c r="A227" s="30" t="str">
        <f t="shared" si="15"/>
        <v>S+7</v>
      </c>
      <c r="B227" s="51" t="s">
        <v>780</v>
      </c>
      <c r="C227" s="110" t="s">
        <v>64</v>
      </c>
      <c r="D227" s="110" t="s">
        <v>64</v>
      </c>
      <c r="E227" s="110" t="s">
        <v>64</v>
      </c>
      <c r="F227" s="111">
        <v>0</v>
      </c>
      <c r="G227" s="111">
        <v>8</v>
      </c>
      <c r="H227" s="123">
        <v>1</v>
      </c>
      <c r="I227" s="123">
        <v>0</v>
      </c>
      <c r="J227" s="110" t="s">
        <v>536</v>
      </c>
      <c r="K227" s="123">
        <v>1</v>
      </c>
      <c r="L227" s="123">
        <v>2</v>
      </c>
      <c r="M227" s="123">
        <v>2</v>
      </c>
      <c r="N227" s="110"/>
      <c r="O227" s="110"/>
      <c r="P227" s="110"/>
      <c r="Q227" s="110"/>
      <c r="R227" s="110" t="str">
        <f t="shared" si="16"/>
        <v>n.</v>
      </c>
      <c r="S227" s="224"/>
      <c r="T227" s="224"/>
      <c r="U227" s="240" t="s">
        <v>69</v>
      </c>
      <c r="V227" s="110"/>
      <c r="W227" s="224"/>
    </row>
    <row r="228" spans="1:23" ht="24.6" customHeight="1" x14ac:dyDescent="0.25">
      <c r="A228" s="30" t="str">
        <f t="shared" si="15"/>
        <v>S+8</v>
      </c>
      <c r="B228" s="34" t="s">
        <v>550</v>
      </c>
      <c r="C228" s="110" t="s">
        <v>64</v>
      </c>
      <c r="D228" s="110" t="s">
        <v>64</v>
      </c>
      <c r="E228" s="110" t="s">
        <v>64</v>
      </c>
      <c r="F228" s="111">
        <v>0</v>
      </c>
      <c r="G228" s="111">
        <v>100</v>
      </c>
      <c r="H228" s="123">
        <v>1</v>
      </c>
      <c r="I228" s="123">
        <v>0</v>
      </c>
      <c r="J228" s="110" t="s">
        <v>68</v>
      </c>
      <c r="K228" s="123">
        <v>1</v>
      </c>
      <c r="L228" s="123">
        <v>2</v>
      </c>
      <c r="M228" s="123">
        <v>2</v>
      </c>
      <c r="N228" s="110" t="s">
        <v>286</v>
      </c>
      <c r="O228" s="110" t="s">
        <v>207</v>
      </c>
      <c r="P228" s="110" t="s">
        <v>290</v>
      </c>
      <c r="Q228" s="110" t="s">
        <v>289</v>
      </c>
      <c r="R228" s="110" t="str">
        <f t="shared" si="16"/>
        <v>FSCHn.SchdVal.numPts</v>
      </c>
      <c r="S228" s="224" t="s">
        <v>342</v>
      </c>
      <c r="T228" s="224"/>
      <c r="U228" s="240" t="s">
        <v>69</v>
      </c>
      <c r="V228" s="110" t="s">
        <v>214</v>
      </c>
      <c r="W228" s="224"/>
    </row>
    <row r="229" spans="1:23" ht="36" x14ac:dyDescent="0.25">
      <c r="A229" s="30" t="str">
        <f t="shared" si="15"/>
        <v>S+9</v>
      </c>
      <c r="B229" s="51" t="s">
        <v>779</v>
      </c>
      <c r="C229" s="110" t="s">
        <v>64</v>
      </c>
      <c r="D229" s="110" t="s">
        <v>64</v>
      </c>
      <c r="E229" s="110" t="s">
        <v>64</v>
      </c>
      <c r="F229" s="111">
        <v>0</v>
      </c>
      <c r="G229" s="111">
        <v>2147483647</v>
      </c>
      <c r="H229" s="123">
        <v>1</v>
      </c>
      <c r="I229" s="123">
        <v>0</v>
      </c>
      <c r="J229" s="110" t="s">
        <v>718</v>
      </c>
      <c r="K229" s="123">
        <v>1</v>
      </c>
      <c r="L229" s="123">
        <v>2</v>
      </c>
      <c r="M229" s="123">
        <v>2</v>
      </c>
      <c r="N229" s="110" t="s">
        <v>286</v>
      </c>
      <c r="O229" s="110" t="s">
        <v>207</v>
      </c>
      <c r="P229" s="110" t="s">
        <v>291</v>
      </c>
      <c r="Q229" s="110" t="s">
        <v>289</v>
      </c>
      <c r="R229" s="110" t="str">
        <f t="shared" si="16"/>
        <v>FSCH.SchdVal.val[ 0 ]</v>
      </c>
      <c r="S229" s="224" t="s">
        <v>342</v>
      </c>
      <c r="T229" s="224"/>
      <c r="U229" s="240" t="s">
        <v>69</v>
      </c>
      <c r="V229" s="110" t="s">
        <v>214</v>
      </c>
      <c r="W229" s="224"/>
    </row>
    <row r="230" spans="1:23" ht="24.6" customHeight="1" x14ac:dyDescent="0.25">
      <c r="A230" s="30" t="str">
        <f t="shared" si="15"/>
        <v>S+10</v>
      </c>
      <c r="B230" s="34" t="s">
        <v>890</v>
      </c>
      <c r="C230" s="110" t="s">
        <v>64</v>
      </c>
      <c r="D230" s="110" t="s">
        <v>64</v>
      </c>
      <c r="E230" s="110" t="s">
        <v>64</v>
      </c>
      <c r="F230" s="111">
        <v>-2147483648</v>
      </c>
      <c r="G230" s="111">
        <v>2147483647</v>
      </c>
      <c r="H230" s="123">
        <v>1</v>
      </c>
      <c r="I230" s="123">
        <v>0</v>
      </c>
      <c r="J230" s="110" t="s">
        <v>96</v>
      </c>
      <c r="K230" s="123">
        <v>1</v>
      </c>
      <c r="L230" s="123">
        <v>2</v>
      </c>
      <c r="M230" s="123">
        <v>2</v>
      </c>
      <c r="N230" s="110"/>
      <c r="O230" s="110"/>
      <c r="P230" s="110"/>
      <c r="Q230" s="110"/>
      <c r="R230" s="110" t="str">
        <f t="shared" si="16"/>
        <v>n.</v>
      </c>
      <c r="S230" s="224"/>
      <c r="T230" s="224"/>
      <c r="U230" s="240" t="s">
        <v>69</v>
      </c>
      <c r="V230" s="110"/>
      <c r="W230" s="224"/>
    </row>
    <row r="231" spans="1:23" ht="24.6" customHeight="1" x14ac:dyDescent="0.25">
      <c r="A231" s="30" t="str">
        <f t="shared" si="15"/>
        <v>S+11</v>
      </c>
      <c r="B231" s="34" t="s">
        <v>551</v>
      </c>
      <c r="C231" s="110" t="s">
        <v>64</v>
      </c>
      <c r="D231" s="110" t="s">
        <v>64</v>
      </c>
      <c r="E231" s="110" t="s">
        <v>64</v>
      </c>
      <c r="F231" s="111">
        <v>0</v>
      </c>
      <c r="G231" s="111">
        <v>2147483647</v>
      </c>
      <c r="H231" s="123">
        <v>1</v>
      </c>
      <c r="I231" s="123">
        <v>0</v>
      </c>
      <c r="J231" s="110" t="s">
        <v>718</v>
      </c>
      <c r="K231" s="123">
        <v>1</v>
      </c>
      <c r="L231" s="123">
        <v>2</v>
      </c>
      <c r="M231" s="123">
        <v>2</v>
      </c>
      <c r="N231" s="110" t="s">
        <v>286</v>
      </c>
      <c r="O231" s="110" t="s">
        <v>207</v>
      </c>
      <c r="P231" s="110" t="s">
        <v>292</v>
      </c>
      <c r="Q231" s="110" t="s">
        <v>289</v>
      </c>
      <c r="R231" s="110" t="str">
        <f t="shared" si="16"/>
        <v>FSCH.SchdVal.val[ 1 ]</v>
      </c>
      <c r="S231" s="224" t="s">
        <v>342</v>
      </c>
      <c r="T231" s="224"/>
      <c r="U231" s="240" t="s">
        <v>69</v>
      </c>
      <c r="V231" s="110" t="s">
        <v>214</v>
      </c>
      <c r="W231" s="224"/>
    </row>
    <row r="232" spans="1:23" ht="24.6" customHeight="1" x14ac:dyDescent="0.25">
      <c r="A232" s="30" t="str">
        <f t="shared" si="15"/>
        <v>S+12</v>
      </c>
      <c r="B232" s="34" t="s">
        <v>891</v>
      </c>
      <c r="C232" s="110" t="s">
        <v>64</v>
      </c>
      <c r="D232" s="110" t="s">
        <v>64</v>
      </c>
      <c r="E232" s="110" t="s">
        <v>64</v>
      </c>
      <c r="F232" s="111">
        <v>-2147483648</v>
      </c>
      <c r="G232" s="111">
        <v>2147483647</v>
      </c>
      <c r="H232" s="123">
        <v>1</v>
      </c>
      <c r="I232" s="123">
        <v>0</v>
      </c>
      <c r="J232" s="110" t="s">
        <v>96</v>
      </c>
      <c r="K232" s="123">
        <v>1</v>
      </c>
      <c r="L232" s="123">
        <v>2</v>
      </c>
      <c r="M232" s="123">
        <v>2</v>
      </c>
      <c r="N232" s="110"/>
      <c r="O232" s="110"/>
      <c r="P232" s="110"/>
      <c r="Q232" s="110"/>
      <c r="R232" s="110" t="str">
        <f t="shared" si="16"/>
        <v>.</v>
      </c>
      <c r="S232" s="224"/>
      <c r="T232" s="224"/>
      <c r="U232" s="240" t="s">
        <v>69</v>
      </c>
      <c r="V232" s="110"/>
      <c r="W232" s="224"/>
    </row>
    <row r="233" spans="1:23" ht="24" customHeight="1" x14ac:dyDescent="0.25">
      <c r="A233" s="295" t="str">
        <f>"S"&amp;(ROW(A14) -1) &amp; " - S"&amp;(ROW(A200))</f>
        <v>S13 - S200</v>
      </c>
      <c r="B233" s="294" t="s">
        <v>1815</v>
      </c>
      <c r="C233" s="110"/>
      <c r="D233" s="110"/>
      <c r="E233" s="110"/>
      <c r="F233" s="111"/>
      <c r="G233" s="111"/>
      <c r="H233" s="123"/>
      <c r="I233" s="123"/>
      <c r="J233" s="110"/>
      <c r="K233" s="123"/>
      <c r="L233" s="123"/>
      <c r="M233" s="123"/>
      <c r="N233" s="110"/>
      <c r="O233" s="110"/>
      <c r="P233" s="110"/>
      <c r="Q233" s="110"/>
      <c r="R233" s="110"/>
      <c r="S233" s="224"/>
      <c r="T233" s="224"/>
      <c r="U233" s="240"/>
      <c r="V233" s="110" t="s">
        <v>214</v>
      </c>
      <c r="W233" s="224"/>
    </row>
    <row r="234" spans="1:23" ht="24.6" customHeight="1" x14ac:dyDescent="0.25">
      <c r="A234" s="30" t="str">
        <f>" S+"&amp;(ROW(A201) )</f>
        <v xml:space="preserve"> S+201</v>
      </c>
      <c r="B234" s="34" t="s">
        <v>552</v>
      </c>
      <c r="C234" s="110" t="s">
        <v>64</v>
      </c>
      <c r="D234" s="110" t="s">
        <v>64</v>
      </c>
      <c r="E234" s="110" t="s">
        <v>64</v>
      </c>
      <c r="F234" s="111">
        <v>0</v>
      </c>
      <c r="G234" s="111">
        <v>2147483647</v>
      </c>
      <c r="H234" s="123">
        <v>1</v>
      </c>
      <c r="I234" s="123">
        <v>0</v>
      </c>
      <c r="J234" s="110" t="s">
        <v>96</v>
      </c>
      <c r="K234" s="123">
        <v>1</v>
      </c>
      <c r="L234" s="123">
        <v>2</v>
      </c>
      <c r="M234" s="123">
        <v>2</v>
      </c>
      <c r="N234" s="110" t="s">
        <v>286</v>
      </c>
      <c r="O234" s="110" t="s">
        <v>207</v>
      </c>
      <c r="P234" s="110" t="s">
        <v>781</v>
      </c>
      <c r="Q234" s="110" t="s">
        <v>289</v>
      </c>
      <c r="R234" s="110" t="str">
        <f t="shared" si="16"/>
        <v>FSCH.SchdVal.tmOffset[100]</v>
      </c>
      <c r="S234" s="224" t="s">
        <v>342</v>
      </c>
      <c r="T234" s="224"/>
      <c r="U234" s="240" t="s">
        <v>69</v>
      </c>
      <c r="V234" s="110" t="s">
        <v>214</v>
      </c>
      <c r="W234" s="224"/>
    </row>
    <row r="235" spans="1:23" ht="24.6" customHeight="1" x14ac:dyDescent="0.25">
      <c r="A235" s="30" t="str">
        <f>" S+"&amp;(ROW(A202) )</f>
        <v xml:space="preserve"> S+202</v>
      </c>
      <c r="B235" s="34" t="s">
        <v>892</v>
      </c>
      <c r="C235" s="110" t="s">
        <v>64</v>
      </c>
      <c r="D235" s="110" t="s">
        <v>64</v>
      </c>
      <c r="E235" s="110" t="s">
        <v>64</v>
      </c>
      <c r="F235" s="111">
        <v>-2147483648</v>
      </c>
      <c r="G235" s="111">
        <v>2147483647</v>
      </c>
      <c r="H235" s="123">
        <v>1</v>
      </c>
      <c r="I235" s="123">
        <v>0</v>
      </c>
      <c r="J235" s="110" t="s">
        <v>96</v>
      </c>
      <c r="K235" s="123">
        <v>1</v>
      </c>
      <c r="L235" s="123">
        <v>2</v>
      </c>
      <c r="M235" s="123">
        <v>2</v>
      </c>
      <c r="N235" s="110"/>
      <c r="O235" s="110"/>
      <c r="P235" s="110"/>
      <c r="Q235" s="110"/>
      <c r="R235" s="110" t="str">
        <f>N235&amp;O196 &amp;"."&amp;P235</f>
        <v>n.</v>
      </c>
      <c r="S235" s="224"/>
      <c r="T235" s="224"/>
      <c r="U235" s="240" t="s">
        <v>69</v>
      </c>
      <c r="V235" s="110"/>
      <c r="W235" s="224"/>
    </row>
    <row r="236" spans="1:23" s="6" customFormat="1" ht="15.6" customHeight="1" x14ac:dyDescent="0.25">
      <c r="A236" s="330" t="s">
        <v>1492</v>
      </c>
      <c r="B236" s="331"/>
      <c r="C236" s="331"/>
      <c r="D236" s="331"/>
      <c r="E236" s="331"/>
      <c r="F236" s="331"/>
      <c r="G236" s="331"/>
      <c r="H236" s="331"/>
      <c r="I236" s="331"/>
      <c r="J236" s="331"/>
      <c r="K236" s="331"/>
      <c r="L236" s="331"/>
      <c r="M236" s="331"/>
      <c r="N236" s="331"/>
      <c r="O236" s="331"/>
      <c r="P236" s="331"/>
      <c r="Q236" s="331"/>
      <c r="R236" s="331"/>
      <c r="S236" s="331"/>
      <c r="T236" s="331"/>
      <c r="U236" s="332"/>
      <c r="V236" s="99"/>
      <c r="W236" s="99"/>
    </row>
    <row r="237" spans="1:23" ht="27.6" customHeight="1" x14ac:dyDescent="0.25">
      <c r="A237" s="28" t="s">
        <v>454</v>
      </c>
      <c r="B237" s="36" t="s">
        <v>1559</v>
      </c>
      <c r="C237" s="113" t="s">
        <v>64</v>
      </c>
      <c r="D237" s="113" t="s">
        <v>64</v>
      </c>
      <c r="E237" s="113" t="s">
        <v>64</v>
      </c>
      <c r="F237" s="114">
        <v>0</v>
      </c>
      <c r="G237" s="114">
        <v>2147483647</v>
      </c>
      <c r="H237" s="124">
        <v>1</v>
      </c>
      <c r="I237" s="124">
        <v>0</v>
      </c>
      <c r="J237" s="113" t="s">
        <v>99</v>
      </c>
      <c r="K237" s="128" t="s">
        <v>223</v>
      </c>
      <c r="L237" s="124">
        <v>2</v>
      </c>
      <c r="M237" s="124">
        <v>2</v>
      </c>
      <c r="N237" s="113" t="s">
        <v>34</v>
      </c>
      <c r="O237" s="113"/>
      <c r="P237" s="113" t="s">
        <v>145</v>
      </c>
      <c r="Q237" s="113" t="s">
        <v>36</v>
      </c>
      <c r="R237" s="113" t="str">
        <f t="shared" si="16"/>
        <v>MMXU.TotW</v>
      </c>
      <c r="S237" s="226"/>
      <c r="T237" s="226"/>
      <c r="U237" s="241" t="s">
        <v>69</v>
      </c>
      <c r="V237" s="113"/>
      <c r="W237" s="226"/>
    </row>
    <row r="238" spans="1:23" ht="27.6" customHeight="1" x14ac:dyDescent="0.25">
      <c r="A238" s="28" t="str">
        <f t="shared" ref="A238:A248" si="17">"HM+"&amp;(ROW(A1) )</f>
        <v>HM+1</v>
      </c>
      <c r="B238" s="36" t="s">
        <v>1560</v>
      </c>
      <c r="C238" s="113" t="s">
        <v>64</v>
      </c>
      <c r="D238" s="113" t="s">
        <v>64</v>
      </c>
      <c r="E238" s="113" t="s">
        <v>64</v>
      </c>
      <c r="F238" s="114">
        <v>0</v>
      </c>
      <c r="G238" s="114">
        <v>2147483647</v>
      </c>
      <c r="H238" s="124">
        <v>1</v>
      </c>
      <c r="I238" s="124">
        <v>0</v>
      </c>
      <c r="J238" s="113" t="s">
        <v>99</v>
      </c>
      <c r="K238" s="128" t="s">
        <v>223</v>
      </c>
      <c r="L238" s="124">
        <v>2</v>
      </c>
      <c r="M238" s="124">
        <v>2</v>
      </c>
      <c r="N238" s="113" t="s">
        <v>34</v>
      </c>
      <c r="O238" s="113"/>
      <c r="P238" s="113" t="s">
        <v>145</v>
      </c>
      <c r="Q238" s="113" t="s">
        <v>36</v>
      </c>
      <c r="R238" s="113" t="str">
        <f t="shared" si="16"/>
        <v>MMXU.TotW</v>
      </c>
      <c r="S238" s="226"/>
      <c r="T238" s="226"/>
      <c r="U238" s="241" t="s">
        <v>69</v>
      </c>
      <c r="V238" s="113"/>
      <c r="W238" s="226"/>
    </row>
    <row r="239" spans="1:23" ht="22.5" customHeight="1" x14ac:dyDescent="0.25">
      <c r="A239" s="28" t="str">
        <f t="shared" si="17"/>
        <v>HM+2</v>
      </c>
      <c r="B239" s="36" t="s">
        <v>1561</v>
      </c>
      <c r="C239" s="113" t="s">
        <v>64</v>
      </c>
      <c r="D239" s="113" t="s">
        <v>64</v>
      </c>
      <c r="E239" s="113" t="s">
        <v>64</v>
      </c>
      <c r="F239" s="114">
        <v>0</v>
      </c>
      <c r="G239" s="114">
        <v>2147483647</v>
      </c>
      <c r="H239" s="124">
        <v>1</v>
      </c>
      <c r="I239" s="124">
        <v>0</v>
      </c>
      <c r="J239" s="113" t="s">
        <v>101</v>
      </c>
      <c r="K239" s="128" t="s">
        <v>223</v>
      </c>
      <c r="L239" s="124">
        <v>2</v>
      </c>
      <c r="M239" s="124">
        <v>2</v>
      </c>
      <c r="N239" s="113" t="s">
        <v>34</v>
      </c>
      <c r="O239" s="113"/>
      <c r="P239" s="113" t="s">
        <v>146</v>
      </c>
      <c r="Q239" s="113" t="s">
        <v>36</v>
      </c>
      <c r="R239" s="113" t="str">
        <f t="shared" si="16"/>
        <v>MMXU.TotVAr</v>
      </c>
      <c r="S239" s="226"/>
      <c r="T239" s="226"/>
      <c r="U239" s="241" t="s">
        <v>69</v>
      </c>
      <c r="V239" s="113"/>
      <c r="W239" s="226"/>
    </row>
    <row r="240" spans="1:23" ht="22.5" customHeight="1" x14ac:dyDescent="0.25">
      <c r="A240" s="28" t="str">
        <f t="shared" si="17"/>
        <v>HM+3</v>
      </c>
      <c r="B240" s="36" t="s">
        <v>1609</v>
      </c>
      <c r="C240" s="113" t="s">
        <v>64</v>
      </c>
      <c r="D240" s="113" t="s">
        <v>64</v>
      </c>
      <c r="E240" s="113" t="s">
        <v>64</v>
      </c>
      <c r="F240" s="114">
        <v>0</v>
      </c>
      <c r="G240" s="114">
        <v>2147483647</v>
      </c>
      <c r="H240" s="124">
        <v>1</v>
      </c>
      <c r="I240" s="124">
        <v>0</v>
      </c>
      <c r="J240" s="113" t="s">
        <v>101</v>
      </c>
      <c r="K240" s="128" t="s">
        <v>223</v>
      </c>
      <c r="L240" s="124">
        <v>2</v>
      </c>
      <c r="M240" s="124">
        <v>2</v>
      </c>
      <c r="N240" s="113" t="s">
        <v>34</v>
      </c>
      <c r="O240" s="113"/>
      <c r="P240" s="113" t="s">
        <v>146</v>
      </c>
      <c r="Q240" s="113" t="s">
        <v>36</v>
      </c>
      <c r="R240" s="113" t="str">
        <f t="shared" si="16"/>
        <v>MMXU.TotVAr</v>
      </c>
      <c r="S240" s="226"/>
      <c r="T240" s="226"/>
      <c r="U240" s="241" t="s">
        <v>69</v>
      </c>
      <c r="V240" s="113"/>
      <c r="W240" s="226"/>
    </row>
    <row r="241" spans="1:23" ht="22.5" customHeight="1" x14ac:dyDescent="0.25">
      <c r="A241" s="28" t="str">
        <f t="shared" si="17"/>
        <v>HM+4</v>
      </c>
      <c r="B241" s="36" t="s">
        <v>1610</v>
      </c>
      <c r="C241" s="113" t="s">
        <v>64</v>
      </c>
      <c r="D241" s="113" t="s">
        <v>64</v>
      </c>
      <c r="E241" s="113" t="s">
        <v>64</v>
      </c>
      <c r="F241" s="114">
        <v>-100</v>
      </c>
      <c r="G241" s="114">
        <v>100</v>
      </c>
      <c r="H241" s="124">
        <v>0.01</v>
      </c>
      <c r="I241" s="124">
        <v>0</v>
      </c>
      <c r="J241" s="113" t="s">
        <v>86</v>
      </c>
      <c r="K241" s="124">
        <v>0.01</v>
      </c>
      <c r="L241" s="124">
        <v>2</v>
      </c>
      <c r="M241" s="124">
        <v>2</v>
      </c>
      <c r="N241" s="113" t="s">
        <v>34</v>
      </c>
      <c r="O241" s="113"/>
      <c r="P241" s="113" t="s">
        <v>147</v>
      </c>
      <c r="Q241" s="113" t="s">
        <v>36</v>
      </c>
      <c r="R241" s="113" t="str">
        <f t="shared" si="16"/>
        <v>MMXU.TotPF</v>
      </c>
      <c r="S241" s="226"/>
      <c r="T241" s="226"/>
      <c r="U241" s="241" t="s">
        <v>69</v>
      </c>
      <c r="V241" s="113"/>
      <c r="W241" s="226"/>
    </row>
    <row r="242" spans="1:23" ht="22.5" customHeight="1" x14ac:dyDescent="0.25">
      <c r="A242" s="28" t="str">
        <f t="shared" si="17"/>
        <v>HM+5</v>
      </c>
      <c r="B242" s="36" t="s">
        <v>1611</v>
      </c>
      <c r="C242" s="113" t="s">
        <v>64</v>
      </c>
      <c r="D242" s="113" t="s">
        <v>64</v>
      </c>
      <c r="E242" s="113" t="s">
        <v>64</v>
      </c>
      <c r="F242" s="114">
        <v>-100</v>
      </c>
      <c r="G242" s="114">
        <v>100</v>
      </c>
      <c r="H242" s="124">
        <v>0.01</v>
      </c>
      <c r="I242" s="124">
        <v>0</v>
      </c>
      <c r="J242" s="113" t="s">
        <v>86</v>
      </c>
      <c r="K242" s="124">
        <v>0.01</v>
      </c>
      <c r="L242" s="124">
        <v>2</v>
      </c>
      <c r="M242" s="124">
        <v>2</v>
      </c>
      <c r="N242" s="113" t="s">
        <v>34</v>
      </c>
      <c r="O242" s="113"/>
      <c r="P242" s="113" t="s">
        <v>147</v>
      </c>
      <c r="Q242" s="113" t="s">
        <v>36</v>
      </c>
      <c r="R242" s="113" t="str">
        <f t="shared" si="16"/>
        <v>MMXU.TotPF</v>
      </c>
      <c r="S242" s="226"/>
      <c r="T242" s="226"/>
      <c r="U242" s="241" t="s">
        <v>69</v>
      </c>
      <c r="V242" s="113"/>
      <c r="W242" s="226"/>
    </row>
    <row r="243" spans="1:23" ht="24.6" customHeight="1" x14ac:dyDescent="0.25">
      <c r="A243" s="28" t="str">
        <f t="shared" si="17"/>
        <v>HM+6</v>
      </c>
      <c r="B243" s="36" t="s">
        <v>1565</v>
      </c>
      <c r="C243" s="113" t="s">
        <v>64</v>
      </c>
      <c r="D243" s="113" t="s">
        <v>64</v>
      </c>
      <c r="E243" s="113" t="s">
        <v>64</v>
      </c>
      <c r="F243" s="114">
        <v>0</v>
      </c>
      <c r="G243" s="114">
        <v>2147483647</v>
      </c>
      <c r="H243" s="124">
        <v>1</v>
      </c>
      <c r="I243" s="124">
        <v>0</v>
      </c>
      <c r="J243" s="113" t="s">
        <v>106</v>
      </c>
      <c r="K243" s="128" t="s">
        <v>223</v>
      </c>
      <c r="L243" s="124">
        <v>2</v>
      </c>
      <c r="M243" s="124">
        <v>2</v>
      </c>
      <c r="N243" s="113" t="s">
        <v>34</v>
      </c>
      <c r="O243" s="113"/>
      <c r="P243" s="113" t="s">
        <v>148</v>
      </c>
      <c r="Q243" s="113" t="s">
        <v>108</v>
      </c>
      <c r="R243" s="113" t="str">
        <f t="shared" si="16"/>
        <v>MMXU.PhV</v>
      </c>
      <c r="S243" s="226"/>
      <c r="T243" s="226"/>
      <c r="U243" s="241" t="s">
        <v>69</v>
      </c>
      <c r="V243" s="113"/>
      <c r="W243" s="217" t="s">
        <v>1308</v>
      </c>
    </row>
    <row r="244" spans="1:23" ht="24.6" customHeight="1" x14ac:dyDescent="0.25">
      <c r="A244" s="28" t="str">
        <f t="shared" si="17"/>
        <v>HM+7</v>
      </c>
      <c r="B244" s="36" t="s">
        <v>1566</v>
      </c>
      <c r="C244" s="113" t="s">
        <v>64</v>
      </c>
      <c r="D244" s="113" t="s">
        <v>64</v>
      </c>
      <c r="E244" s="113" t="s">
        <v>64</v>
      </c>
      <c r="F244" s="114">
        <v>0</v>
      </c>
      <c r="G244" s="114">
        <v>2147483647</v>
      </c>
      <c r="H244" s="124">
        <v>1</v>
      </c>
      <c r="I244" s="124">
        <v>0</v>
      </c>
      <c r="J244" s="113" t="s">
        <v>106</v>
      </c>
      <c r="K244" s="128" t="s">
        <v>223</v>
      </c>
      <c r="L244" s="124">
        <v>2</v>
      </c>
      <c r="M244" s="124">
        <v>2</v>
      </c>
      <c r="N244" s="113" t="s">
        <v>34</v>
      </c>
      <c r="O244" s="113"/>
      <c r="P244" s="113" t="s">
        <v>148</v>
      </c>
      <c r="Q244" s="113" t="s">
        <v>108</v>
      </c>
      <c r="R244" s="113" t="str">
        <f t="shared" si="16"/>
        <v>MMXU.PhV</v>
      </c>
      <c r="S244" s="226"/>
      <c r="T244" s="226"/>
      <c r="U244" s="241" t="s">
        <v>69</v>
      </c>
      <c r="V244" s="113"/>
      <c r="W244" s="226"/>
    </row>
    <row r="245" spans="1:23" ht="24.6" customHeight="1" x14ac:dyDescent="0.25">
      <c r="A245" s="28" t="str">
        <f t="shared" si="17"/>
        <v>HM+8</v>
      </c>
      <c r="B245" s="36" t="s">
        <v>1567</v>
      </c>
      <c r="C245" s="113" t="s">
        <v>64</v>
      </c>
      <c r="D245" s="113" t="s">
        <v>64</v>
      </c>
      <c r="E245" s="113" t="s">
        <v>64</v>
      </c>
      <c r="F245" s="114">
        <v>0</v>
      </c>
      <c r="G245" s="114">
        <v>2147483647</v>
      </c>
      <c r="H245" s="124">
        <v>1</v>
      </c>
      <c r="I245" s="124">
        <v>0</v>
      </c>
      <c r="J245" s="113" t="s">
        <v>106</v>
      </c>
      <c r="K245" s="128" t="s">
        <v>223</v>
      </c>
      <c r="L245" s="124">
        <v>2</v>
      </c>
      <c r="M245" s="124">
        <v>2</v>
      </c>
      <c r="N245" s="113" t="s">
        <v>34</v>
      </c>
      <c r="O245" s="113"/>
      <c r="P245" s="113" t="s">
        <v>148</v>
      </c>
      <c r="Q245" s="113" t="s">
        <v>108</v>
      </c>
      <c r="R245" s="113" t="str">
        <f t="shared" si="16"/>
        <v>MMXU.PhV</v>
      </c>
      <c r="S245" s="226"/>
      <c r="T245" s="226"/>
      <c r="U245" s="241" t="s">
        <v>69</v>
      </c>
      <c r="V245" s="113"/>
      <c r="W245" s="226"/>
    </row>
    <row r="246" spans="1:23" ht="24.6" customHeight="1" x14ac:dyDescent="0.25">
      <c r="A246" s="28" t="str">
        <f t="shared" si="17"/>
        <v>HM+9</v>
      </c>
      <c r="B246" s="36" t="s">
        <v>1612</v>
      </c>
      <c r="C246" s="113" t="s">
        <v>64</v>
      </c>
      <c r="D246" s="113" t="s">
        <v>64</v>
      </c>
      <c r="E246" s="113" t="s">
        <v>64</v>
      </c>
      <c r="F246" s="114">
        <v>0</v>
      </c>
      <c r="G246" s="114">
        <v>2147483647</v>
      </c>
      <c r="H246" s="124">
        <v>1</v>
      </c>
      <c r="I246" s="124">
        <v>0</v>
      </c>
      <c r="J246" s="113" t="s">
        <v>106</v>
      </c>
      <c r="K246" s="128" t="s">
        <v>223</v>
      </c>
      <c r="L246" s="124">
        <v>2</v>
      </c>
      <c r="M246" s="124">
        <v>2</v>
      </c>
      <c r="N246" s="113" t="s">
        <v>34</v>
      </c>
      <c r="O246" s="113"/>
      <c r="P246" s="113" t="s">
        <v>148</v>
      </c>
      <c r="Q246" s="113" t="s">
        <v>108</v>
      </c>
      <c r="R246" s="113" t="str">
        <f t="shared" si="16"/>
        <v>MMXU.PhV</v>
      </c>
      <c r="S246" s="226"/>
      <c r="T246" s="226"/>
      <c r="U246" s="241" t="s">
        <v>69</v>
      </c>
      <c r="V246" s="113"/>
      <c r="W246" s="226"/>
    </row>
    <row r="247" spans="1:23" ht="24.6" customHeight="1" x14ac:dyDescent="0.25">
      <c r="A247" s="28" t="str">
        <f t="shared" si="17"/>
        <v>HM+10</v>
      </c>
      <c r="B247" s="36" t="s">
        <v>1613</v>
      </c>
      <c r="C247" s="113" t="s">
        <v>64</v>
      </c>
      <c r="D247" s="113" t="s">
        <v>64</v>
      </c>
      <c r="E247" s="113" t="s">
        <v>64</v>
      </c>
      <c r="F247" s="114">
        <v>0</v>
      </c>
      <c r="G247" s="114">
        <v>2147483647</v>
      </c>
      <c r="H247" s="124">
        <v>1</v>
      </c>
      <c r="I247" s="124">
        <v>0</v>
      </c>
      <c r="J247" s="113" t="s">
        <v>106</v>
      </c>
      <c r="K247" s="128" t="s">
        <v>223</v>
      </c>
      <c r="L247" s="124">
        <v>2</v>
      </c>
      <c r="M247" s="124">
        <v>2</v>
      </c>
      <c r="N247" s="113" t="s">
        <v>34</v>
      </c>
      <c r="O247" s="113"/>
      <c r="P247" s="113" t="s">
        <v>148</v>
      </c>
      <c r="Q247" s="113" t="s">
        <v>108</v>
      </c>
      <c r="R247" s="113" t="str">
        <f t="shared" si="16"/>
        <v>MMXU.PhV</v>
      </c>
      <c r="S247" s="226"/>
      <c r="T247" s="226"/>
      <c r="U247" s="241" t="s">
        <v>69</v>
      </c>
      <c r="V247" s="113"/>
      <c r="W247" s="226"/>
    </row>
    <row r="248" spans="1:23" ht="24.6" customHeight="1" x14ac:dyDescent="0.25">
      <c r="A248" s="28" t="str">
        <f t="shared" si="17"/>
        <v>HM+11</v>
      </c>
      <c r="B248" s="36" t="s">
        <v>1614</v>
      </c>
      <c r="C248" s="113" t="s">
        <v>64</v>
      </c>
      <c r="D248" s="113" t="s">
        <v>64</v>
      </c>
      <c r="E248" s="113" t="s">
        <v>64</v>
      </c>
      <c r="F248" s="114">
        <v>0</v>
      </c>
      <c r="G248" s="114">
        <v>2147483647</v>
      </c>
      <c r="H248" s="124">
        <v>1</v>
      </c>
      <c r="I248" s="124">
        <v>0</v>
      </c>
      <c r="J248" s="113" t="s">
        <v>106</v>
      </c>
      <c r="K248" s="128" t="s">
        <v>223</v>
      </c>
      <c r="L248" s="124">
        <v>2</v>
      </c>
      <c r="M248" s="124">
        <v>2</v>
      </c>
      <c r="N248" s="113" t="s">
        <v>34</v>
      </c>
      <c r="O248" s="113"/>
      <c r="P248" s="113" t="s">
        <v>148</v>
      </c>
      <c r="Q248" s="113" t="s">
        <v>108</v>
      </c>
      <c r="R248" s="113" t="str">
        <f t="shared" si="16"/>
        <v>MMXU.PhV</v>
      </c>
      <c r="S248" s="226"/>
      <c r="T248" s="226"/>
      <c r="U248" s="241" t="s">
        <v>69</v>
      </c>
      <c r="V248" s="113"/>
      <c r="W248" s="226"/>
    </row>
    <row r="249" spans="1:23" ht="36" x14ac:dyDescent="0.25">
      <c r="A249" s="258" t="s">
        <v>391</v>
      </c>
      <c r="B249" s="264" t="s">
        <v>1615</v>
      </c>
      <c r="C249" s="115"/>
      <c r="D249" s="115"/>
      <c r="E249" s="115"/>
      <c r="F249" s="116"/>
      <c r="G249" s="116"/>
      <c r="H249" s="125"/>
      <c r="I249" s="125"/>
      <c r="J249" s="115"/>
      <c r="K249" s="129"/>
      <c r="L249" s="125"/>
      <c r="M249" s="125"/>
      <c r="N249" s="115"/>
      <c r="O249" s="115"/>
      <c r="P249" s="115"/>
      <c r="Q249" s="115"/>
      <c r="R249" s="113"/>
      <c r="S249" s="227"/>
      <c r="T249" s="227"/>
      <c r="U249" s="241" t="s">
        <v>69</v>
      </c>
      <c r="V249" s="115"/>
      <c r="W249" s="227"/>
    </row>
    <row r="250" spans="1:23" ht="27.6" customHeight="1" x14ac:dyDescent="0.25">
      <c r="A250" s="76" t="str">
        <f>"HM+ mhao(m-1)"</f>
        <v>HM+ mhao(m-1)</v>
      </c>
      <c r="B250" s="36" t="s">
        <v>787</v>
      </c>
      <c r="C250" s="113" t="s">
        <v>64</v>
      </c>
      <c r="D250" s="113" t="s">
        <v>64</v>
      </c>
      <c r="E250" s="113" t="s">
        <v>64</v>
      </c>
      <c r="F250" s="114">
        <v>0</v>
      </c>
      <c r="G250" s="114">
        <v>2147483647</v>
      </c>
      <c r="H250" s="124">
        <v>1</v>
      </c>
      <c r="I250" s="124">
        <v>0</v>
      </c>
      <c r="J250" s="113" t="s">
        <v>99</v>
      </c>
      <c r="K250" s="128" t="s">
        <v>223</v>
      </c>
      <c r="L250" s="124">
        <v>2</v>
      </c>
      <c r="M250" s="124">
        <v>2</v>
      </c>
      <c r="N250" s="113" t="s">
        <v>34</v>
      </c>
      <c r="O250" s="113"/>
      <c r="P250" s="113" t="s">
        <v>145</v>
      </c>
      <c r="Q250" s="113" t="s">
        <v>36</v>
      </c>
      <c r="R250" s="113" t="str">
        <f t="shared" si="16"/>
        <v>MMXU.TotW</v>
      </c>
      <c r="S250" s="226"/>
      <c r="T250" s="226"/>
      <c r="U250" s="241" t="s">
        <v>69</v>
      </c>
      <c r="V250" s="113"/>
      <c r="W250" s="226"/>
    </row>
    <row r="251" spans="1:23" ht="27.6" customHeight="1" x14ac:dyDescent="0.25">
      <c r="A251" s="76" t="str">
        <f t="shared" ref="A251:A261" si="18">"HM+ mhao(m-1)+"  &amp; (ROW(A1))</f>
        <v>HM+ mhao(m-1)+1</v>
      </c>
      <c r="B251" s="36" t="s">
        <v>788</v>
      </c>
      <c r="C251" s="113" t="s">
        <v>64</v>
      </c>
      <c r="D251" s="113" t="s">
        <v>64</v>
      </c>
      <c r="E251" s="113" t="s">
        <v>64</v>
      </c>
      <c r="F251" s="114">
        <v>0</v>
      </c>
      <c r="G251" s="114">
        <v>2147483647</v>
      </c>
      <c r="H251" s="124">
        <v>1</v>
      </c>
      <c r="I251" s="124">
        <v>0</v>
      </c>
      <c r="J251" s="113" t="s">
        <v>99</v>
      </c>
      <c r="K251" s="128" t="s">
        <v>223</v>
      </c>
      <c r="L251" s="124">
        <v>2</v>
      </c>
      <c r="M251" s="124">
        <v>2</v>
      </c>
      <c r="N251" s="113" t="s">
        <v>34</v>
      </c>
      <c r="O251" s="113"/>
      <c r="P251" s="113" t="s">
        <v>145</v>
      </c>
      <c r="Q251" s="113" t="s">
        <v>36</v>
      </c>
      <c r="R251" s="113" t="str">
        <f t="shared" si="16"/>
        <v>MMXU.TotW</v>
      </c>
      <c r="S251" s="226"/>
      <c r="T251" s="226"/>
      <c r="U251" s="241" t="s">
        <v>69</v>
      </c>
      <c r="V251" s="113"/>
      <c r="W251" s="226"/>
    </row>
    <row r="252" spans="1:23" ht="27.6" customHeight="1" x14ac:dyDescent="0.25">
      <c r="A252" s="76" t="str">
        <f t="shared" si="18"/>
        <v>HM+ mhao(m-1)+2</v>
      </c>
      <c r="B252" s="36" t="s">
        <v>789</v>
      </c>
      <c r="C252" s="113" t="s">
        <v>64</v>
      </c>
      <c r="D252" s="113" t="s">
        <v>64</v>
      </c>
      <c r="E252" s="113" t="s">
        <v>64</v>
      </c>
      <c r="F252" s="114">
        <v>0</v>
      </c>
      <c r="G252" s="114">
        <v>2147483647</v>
      </c>
      <c r="H252" s="124">
        <v>1</v>
      </c>
      <c r="I252" s="124">
        <v>0</v>
      </c>
      <c r="J252" s="113" t="s">
        <v>101</v>
      </c>
      <c r="K252" s="128" t="s">
        <v>223</v>
      </c>
      <c r="L252" s="124">
        <v>2</v>
      </c>
      <c r="M252" s="124">
        <v>2</v>
      </c>
      <c r="N252" s="113" t="s">
        <v>34</v>
      </c>
      <c r="O252" s="113"/>
      <c r="P252" s="113" t="s">
        <v>146</v>
      </c>
      <c r="Q252" s="113" t="s">
        <v>36</v>
      </c>
      <c r="R252" s="113" t="str">
        <f t="shared" si="16"/>
        <v>MMXU.TotVAr</v>
      </c>
      <c r="S252" s="226"/>
      <c r="T252" s="226"/>
      <c r="U252" s="241" t="s">
        <v>69</v>
      </c>
      <c r="V252" s="113"/>
      <c r="W252" s="226"/>
    </row>
    <row r="253" spans="1:23" ht="27.6" customHeight="1" x14ac:dyDescent="0.25">
      <c r="A253" s="76" t="str">
        <f t="shared" si="18"/>
        <v>HM+ mhao(m-1)+3</v>
      </c>
      <c r="B253" s="36" t="s">
        <v>790</v>
      </c>
      <c r="C253" s="113" t="s">
        <v>64</v>
      </c>
      <c r="D253" s="113" t="s">
        <v>64</v>
      </c>
      <c r="E253" s="113" t="s">
        <v>64</v>
      </c>
      <c r="F253" s="114">
        <v>0</v>
      </c>
      <c r="G253" s="114">
        <v>2147483647</v>
      </c>
      <c r="H253" s="124">
        <v>1</v>
      </c>
      <c r="I253" s="124">
        <v>0</v>
      </c>
      <c r="J253" s="113" t="s">
        <v>101</v>
      </c>
      <c r="K253" s="128" t="s">
        <v>223</v>
      </c>
      <c r="L253" s="124">
        <v>2</v>
      </c>
      <c r="M253" s="124">
        <v>2</v>
      </c>
      <c r="N253" s="113" t="s">
        <v>34</v>
      </c>
      <c r="O253" s="113"/>
      <c r="P253" s="113" t="s">
        <v>146</v>
      </c>
      <c r="Q253" s="113" t="s">
        <v>36</v>
      </c>
      <c r="R253" s="113" t="str">
        <f t="shared" si="16"/>
        <v>MMXU.TotVAr</v>
      </c>
      <c r="S253" s="226"/>
      <c r="T253" s="226"/>
      <c r="U253" s="241" t="s">
        <v>69</v>
      </c>
      <c r="V253" s="113"/>
      <c r="W253" s="226"/>
    </row>
    <row r="254" spans="1:23" ht="27.6" customHeight="1" x14ac:dyDescent="0.25">
      <c r="A254" s="76" t="str">
        <f t="shared" si="18"/>
        <v>HM+ mhao(m-1)+4</v>
      </c>
      <c r="B254" s="36" t="s">
        <v>791</v>
      </c>
      <c r="C254" s="113" t="s">
        <v>64</v>
      </c>
      <c r="D254" s="113" t="s">
        <v>64</v>
      </c>
      <c r="E254" s="113" t="s">
        <v>64</v>
      </c>
      <c r="F254" s="114">
        <v>-100</v>
      </c>
      <c r="G254" s="114">
        <v>100</v>
      </c>
      <c r="H254" s="124">
        <v>0.01</v>
      </c>
      <c r="I254" s="124">
        <v>0</v>
      </c>
      <c r="J254" s="113" t="s">
        <v>86</v>
      </c>
      <c r="K254" s="124">
        <v>0.01</v>
      </c>
      <c r="L254" s="124">
        <v>2</v>
      </c>
      <c r="M254" s="124">
        <v>2</v>
      </c>
      <c r="N254" s="113" t="s">
        <v>34</v>
      </c>
      <c r="O254" s="113"/>
      <c r="P254" s="113" t="s">
        <v>147</v>
      </c>
      <c r="Q254" s="113" t="s">
        <v>36</v>
      </c>
      <c r="R254" s="113" t="str">
        <f t="shared" si="16"/>
        <v>MMXU.TotPF</v>
      </c>
      <c r="S254" s="226"/>
      <c r="T254" s="226"/>
      <c r="U254" s="241" t="s">
        <v>69</v>
      </c>
      <c r="V254" s="113"/>
      <c r="W254" s="226"/>
    </row>
    <row r="255" spans="1:23" ht="27.6" customHeight="1" x14ac:dyDescent="0.25">
      <c r="A255" s="76" t="str">
        <f t="shared" si="18"/>
        <v>HM+ mhao(m-1)+5</v>
      </c>
      <c r="B255" s="36" t="s">
        <v>792</v>
      </c>
      <c r="C255" s="113" t="s">
        <v>64</v>
      </c>
      <c r="D255" s="113" t="s">
        <v>64</v>
      </c>
      <c r="E255" s="113" t="s">
        <v>64</v>
      </c>
      <c r="F255" s="114">
        <v>-100</v>
      </c>
      <c r="G255" s="114">
        <v>100</v>
      </c>
      <c r="H255" s="124">
        <v>0.01</v>
      </c>
      <c r="I255" s="124">
        <v>0</v>
      </c>
      <c r="J255" s="113" t="s">
        <v>86</v>
      </c>
      <c r="K255" s="124">
        <v>0.01</v>
      </c>
      <c r="L255" s="124">
        <v>2</v>
      </c>
      <c r="M255" s="124">
        <v>2</v>
      </c>
      <c r="N255" s="113" t="s">
        <v>34</v>
      </c>
      <c r="O255" s="113"/>
      <c r="P255" s="113" t="s">
        <v>147</v>
      </c>
      <c r="Q255" s="113" t="s">
        <v>36</v>
      </c>
      <c r="R255" s="113" t="str">
        <f t="shared" si="16"/>
        <v>MMXU.TotPF</v>
      </c>
      <c r="S255" s="226"/>
      <c r="T255" s="226"/>
      <c r="U255" s="241" t="s">
        <v>69</v>
      </c>
      <c r="V255" s="113"/>
      <c r="W255" s="226"/>
    </row>
    <row r="256" spans="1:23" ht="24.6" customHeight="1" x14ac:dyDescent="0.25">
      <c r="A256" s="76" t="str">
        <f t="shared" si="18"/>
        <v>HM+ mhao(m-1)+6</v>
      </c>
      <c r="B256" s="36" t="s">
        <v>793</v>
      </c>
      <c r="C256" s="113" t="s">
        <v>64</v>
      </c>
      <c r="D256" s="113" t="s">
        <v>64</v>
      </c>
      <c r="E256" s="113" t="s">
        <v>64</v>
      </c>
      <c r="F256" s="114">
        <v>0</v>
      </c>
      <c r="G256" s="114">
        <v>2147483647</v>
      </c>
      <c r="H256" s="124">
        <v>1</v>
      </c>
      <c r="I256" s="124">
        <v>0</v>
      </c>
      <c r="J256" s="113" t="s">
        <v>106</v>
      </c>
      <c r="K256" s="128" t="s">
        <v>223</v>
      </c>
      <c r="L256" s="124">
        <v>2</v>
      </c>
      <c r="M256" s="124">
        <v>2</v>
      </c>
      <c r="N256" s="113" t="s">
        <v>34</v>
      </c>
      <c r="O256" s="113"/>
      <c r="P256" s="113" t="s">
        <v>148</v>
      </c>
      <c r="Q256" s="113" t="s">
        <v>108</v>
      </c>
      <c r="R256" s="113" t="str">
        <f t="shared" si="16"/>
        <v>MMXU.PhV</v>
      </c>
      <c r="S256" s="226"/>
      <c r="T256" s="226"/>
      <c r="U256" s="241" t="s">
        <v>69</v>
      </c>
      <c r="V256" s="113"/>
      <c r="W256" s="226"/>
    </row>
    <row r="257" spans="1:23" ht="24.6" customHeight="1" x14ac:dyDescent="0.25">
      <c r="A257" s="76" t="str">
        <f t="shared" si="18"/>
        <v>HM+ mhao(m-1)+7</v>
      </c>
      <c r="B257" s="36" t="s">
        <v>794</v>
      </c>
      <c r="C257" s="113" t="s">
        <v>64</v>
      </c>
      <c r="D257" s="113" t="s">
        <v>64</v>
      </c>
      <c r="E257" s="113" t="s">
        <v>64</v>
      </c>
      <c r="F257" s="114">
        <v>0</v>
      </c>
      <c r="G257" s="114">
        <v>2147483647</v>
      </c>
      <c r="H257" s="124">
        <v>1</v>
      </c>
      <c r="I257" s="124">
        <v>0</v>
      </c>
      <c r="J257" s="113" t="s">
        <v>106</v>
      </c>
      <c r="K257" s="128" t="s">
        <v>223</v>
      </c>
      <c r="L257" s="124">
        <v>2</v>
      </c>
      <c r="M257" s="124">
        <v>2</v>
      </c>
      <c r="N257" s="113" t="s">
        <v>34</v>
      </c>
      <c r="O257" s="113"/>
      <c r="P257" s="113" t="s">
        <v>148</v>
      </c>
      <c r="Q257" s="113" t="s">
        <v>108</v>
      </c>
      <c r="R257" s="113" t="str">
        <f t="shared" si="16"/>
        <v>MMXU.PhV</v>
      </c>
      <c r="S257" s="226"/>
      <c r="T257" s="226"/>
      <c r="U257" s="241" t="s">
        <v>69</v>
      </c>
      <c r="V257" s="113"/>
      <c r="W257" s="226"/>
    </row>
    <row r="258" spans="1:23" ht="24.6" customHeight="1" x14ac:dyDescent="0.25">
      <c r="A258" s="76" t="str">
        <f t="shared" si="18"/>
        <v>HM+ mhao(m-1)+8</v>
      </c>
      <c r="B258" s="36" t="s">
        <v>795</v>
      </c>
      <c r="C258" s="113" t="s">
        <v>64</v>
      </c>
      <c r="D258" s="113" t="s">
        <v>64</v>
      </c>
      <c r="E258" s="113" t="s">
        <v>64</v>
      </c>
      <c r="F258" s="114">
        <v>0</v>
      </c>
      <c r="G258" s="114">
        <v>2147483647</v>
      </c>
      <c r="H258" s="124">
        <v>1</v>
      </c>
      <c r="I258" s="124">
        <v>0</v>
      </c>
      <c r="J258" s="113" t="s">
        <v>106</v>
      </c>
      <c r="K258" s="128" t="s">
        <v>223</v>
      </c>
      <c r="L258" s="124">
        <v>2</v>
      </c>
      <c r="M258" s="124">
        <v>2</v>
      </c>
      <c r="N258" s="113" t="s">
        <v>34</v>
      </c>
      <c r="O258" s="113"/>
      <c r="P258" s="113" t="s">
        <v>148</v>
      </c>
      <c r="Q258" s="113" t="s">
        <v>108</v>
      </c>
      <c r="R258" s="113" t="str">
        <f t="shared" si="16"/>
        <v>MMXU.PhV</v>
      </c>
      <c r="S258" s="226"/>
      <c r="T258" s="226"/>
      <c r="U258" s="241" t="s">
        <v>69</v>
      </c>
      <c r="V258" s="113"/>
      <c r="W258" s="226"/>
    </row>
    <row r="259" spans="1:23" ht="24.6" customHeight="1" x14ac:dyDescent="0.25">
      <c r="A259" s="76" t="str">
        <f t="shared" si="18"/>
        <v>HM+ mhao(m-1)+9</v>
      </c>
      <c r="B259" s="36" t="s">
        <v>796</v>
      </c>
      <c r="C259" s="113" t="s">
        <v>64</v>
      </c>
      <c r="D259" s="113" t="s">
        <v>64</v>
      </c>
      <c r="E259" s="113" t="s">
        <v>64</v>
      </c>
      <c r="F259" s="114">
        <v>0</v>
      </c>
      <c r="G259" s="114">
        <v>2147483647</v>
      </c>
      <c r="H259" s="124">
        <v>1</v>
      </c>
      <c r="I259" s="124">
        <v>0</v>
      </c>
      <c r="J259" s="113" t="s">
        <v>106</v>
      </c>
      <c r="K259" s="128" t="s">
        <v>223</v>
      </c>
      <c r="L259" s="124">
        <v>2</v>
      </c>
      <c r="M259" s="124">
        <v>2</v>
      </c>
      <c r="N259" s="113" t="s">
        <v>34</v>
      </c>
      <c r="O259" s="113"/>
      <c r="P259" s="113" t="s">
        <v>148</v>
      </c>
      <c r="Q259" s="113" t="s">
        <v>108</v>
      </c>
      <c r="R259" s="113" t="str">
        <f t="shared" si="16"/>
        <v>MMXU.PhV</v>
      </c>
      <c r="S259" s="226"/>
      <c r="T259" s="226"/>
      <c r="U259" s="241" t="s">
        <v>69</v>
      </c>
      <c r="V259" s="113"/>
      <c r="W259" s="226"/>
    </row>
    <row r="260" spans="1:23" ht="24.6" customHeight="1" x14ac:dyDescent="0.25">
      <c r="A260" s="76" t="str">
        <f t="shared" si="18"/>
        <v>HM+ mhao(m-1)+10</v>
      </c>
      <c r="B260" s="36" t="s">
        <v>797</v>
      </c>
      <c r="C260" s="113" t="s">
        <v>64</v>
      </c>
      <c r="D260" s="113" t="s">
        <v>64</v>
      </c>
      <c r="E260" s="113" t="s">
        <v>64</v>
      </c>
      <c r="F260" s="114">
        <v>0</v>
      </c>
      <c r="G260" s="114">
        <v>2147483647</v>
      </c>
      <c r="H260" s="124">
        <v>1</v>
      </c>
      <c r="I260" s="124">
        <v>0</v>
      </c>
      <c r="J260" s="113" t="s">
        <v>106</v>
      </c>
      <c r="K260" s="128" t="s">
        <v>223</v>
      </c>
      <c r="L260" s="124">
        <v>2</v>
      </c>
      <c r="M260" s="124">
        <v>2</v>
      </c>
      <c r="N260" s="113" t="s">
        <v>34</v>
      </c>
      <c r="O260" s="113"/>
      <c r="P260" s="113" t="s">
        <v>148</v>
      </c>
      <c r="Q260" s="113" t="s">
        <v>108</v>
      </c>
      <c r="R260" s="113" t="str">
        <f t="shared" si="16"/>
        <v>MMXU.PhV</v>
      </c>
      <c r="S260" s="226"/>
      <c r="T260" s="226"/>
      <c r="U260" s="241" t="s">
        <v>69</v>
      </c>
      <c r="V260" s="113"/>
      <c r="W260" s="226"/>
    </row>
    <row r="261" spans="1:23" ht="24.6" customHeight="1" x14ac:dyDescent="0.25">
      <c r="A261" s="76" t="str">
        <f t="shared" si="18"/>
        <v>HM+ mhao(m-1)+11</v>
      </c>
      <c r="B261" s="36" t="s">
        <v>798</v>
      </c>
      <c r="C261" s="113" t="s">
        <v>64</v>
      </c>
      <c r="D261" s="113" t="s">
        <v>64</v>
      </c>
      <c r="E261" s="113" t="s">
        <v>64</v>
      </c>
      <c r="F261" s="114">
        <v>0</v>
      </c>
      <c r="G261" s="114">
        <v>2147483647</v>
      </c>
      <c r="H261" s="124">
        <v>1</v>
      </c>
      <c r="I261" s="124">
        <v>0</v>
      </c>
      <c r="J261" s="113" t="s">
        <v>106</v>
      </c>
      <c r="K261" s="128" t="s">
        <v>223</v>
      </c>
      <c r="L261" s="124">
        <v>2</v>
      </c>
      <c r="M261" s="124">
        <v>2</v>
      </c>
      <c r="N261" s="113" t="s">
        <v>34</v>
      </c>
      <c r="O261" s="113"/>
      <c r="P261" s="113" t="s">
        <v>148</v>
      </c>
      <c r="Q261" s="113" t="s">
        <v>108</v>
      </c>
      <c r="R261" s="113" t="str">
        <f t="shared" si="16"/>
        <v>MMXU.PhV</v>
      </c>
      <c r="S261" s="226"/>
      <c r="T261" s="226"/>
      <c r="U261" s="241" t="s">
        <v>69</v>
      </c>
      <c r="V261" s="113"/>
      <c r="W261" s="226"/>
    </row>
    <row r="262" spans="1:23" x14ac:dyDescent="0.25">
      <c r="A262" s="330" t="s">
        <v>1493</v>
      </c>
      <c r="B262" s="331"/>
      <c r="C262" s="331"/>
      <c r="D262" s="331"/>
      <c r="E262" s="331"/>
      <c r="F262" s="331"/>
      <c r="G262" s="331"/>
      <c r="H262" s="331"/>
      <c r="I262" s="331"/>
      <c r="J262" s="331"/>
      <c r="K262" s="331"/>
      <c r="L262" s="331"/>
      <c r="M262" s="331"/>
      <c r="N262" s="331"/>
      <c r="O262" s="331"/>
      <c r="P262" s="331"/>
      <c r="Q262" s="331"/>
      <c r="R262" s="331"/>
      <c r="S262" s="331"/>
      <c r="T262" s="331"/>
      <c r="U262" s="332"/>
      <c r="V262" s="99"/>
      <c r="W262" s="99"/>
    </row>
    <row r="263" spans="1:23" ht="24.6" customHeight="1" x14ac:dyDescent="0.25">
      <c r="A263" s="28" t="s">
        <v>1752</v>
      </c>
      <c r="B263" s="36" t="s">
        <v>1704</v>
      </c>
      <c r="C263" s="113" t="s">
        <v>64</v>
      </c>
      <c r="D263" s="113" t="s">
        <v>64</v>
      </c>
      <c r="E263" s="113" t="s">
        <v>64</v>
      </c>
      <c r="F263" s="114">
        <v>0</v>
      </c>
      <c r="G263" s="114">
        <v>2147483647</v>
      </c>
      <c r="H263" s="124">
        <v>1</v>
      </c>
      <c r="I263" s="124">
        <v>0</v>
      </c>
      <c r="J263" s="113" t="s">
        <v>99</v>
      </c>
      <c r="K263" s="128" t="s">
        <v>223</v>
      </c>
      <c r="L263" s="124">
        <v>2</v>
      </c>
      <c r="M263" s="124">
        <v>2</v>
      </c>
      <c r="N263" s="113" t="s">
        <v>34</v>
      </c>
      <c r="O263" s="113"/>
      <c r="P263" s="113" t="s">
        <v>145</v>
      </c>
      <c r="Q263" s="113" t="s">
        <v>36</v>
      </c>
      <c r="R263" s="113" t="str">
        <f t="shared" ref="R263:R297" si="19">N263&amp;O264 &amp;"."&amp;P263</f>
        <v>MMXU.TotW</v>
      </c>
      <c r="S263" s="226"/>
      <c r="T263" s="226"/>
      <c r="U263" s="241" t="s">
        <v>69</v>
      </c>
      <c r="V263" s="113" t="s">
        <v>167</v>
      </c>
      <c r="W263" s="226"/>
    </row>
    <row r="264" spans="1:23" ht="24.6" customHeight="1" x14ac:dyDescent="0.25">
      <c r="A264" s="28" t="str">
        <f>"HI+" &amp; (ROW(A1) )</f>
        <v>HI+1</v>
      </c>
      <c r="B264" s="36" t="s">
        <v>1705</v>
      </c>
      <c r="C264" s="113" t="s">
        <v>64</v>
      </c>
      <c r="D264" s="113" t="s">
        <v>64</v>
      </c>
      <c r="E264" s="113" t="s">
        <v>64</v>
      </c>
      <c r="F264" s="114">
        <v>0</v>
      </c>
      <c r="G264" s="114">
        <v>2147483647</v>
      </c>
      <c r="H264" s="124">
        <v>1</v>
      </c>
      <c r="I264" s="124">
        <v>0</v>
      </c>
      <c r="J264" s="113" t="s">
        <v>99</v>
      </c>
      <c r="K264" s="128" t="s">
        <v>223</v>
      </c>
      <c r="L264" s="124">
        <v>2</v>
      </c>
      <c r="M264" s="124">
        <v>2</v>
      </c>
      <c r="N264" s="113" t="s">
        <v>34</v>
      </c>
      <c r="O264" s="113"/>
      <c r="P264" s="113" t="s">
        <v>145</v>
      </c>
      <c r="Q264" s="113" t="s">
        <v>36</v>
      </c>
      <c r="R264" s="113" t="str">
        <f t="shared" si="19"/>
        <v>MMXU.TotW</v>
      </c>
      <c r="S264" s="226"/>
      <c r="T264" s="226"/>
      <c r="U264" s="241" t="s">
        <v>69</v>
      </c>
      <c r="V264" s="113"/>
      <c r="W264" s="226"/>
    </row>
    <row r="265" spans="1:23" ht="24.6" customHeight="1" x14ac:dyDescent="0.25">
      <c r="A265" s="28" t="str">
        <f t="shared" ref="A265:A274" si="20">"HI+" &amp; (ROW(A2) )</f>
        <v>HI+2</v>
      </c>
      <c r="B265" s="36" t="s">
        <v>986</v>
      </c>
      <c r="C265" s="113" t="s">
        <v>64</v>
      </c>
      <c r="D265" s="113" t="s">
        <v>64</v>
      </c>
      <c r="E265" s="113" t="s">
        <v>64</v>
      </c>
      <c r="F265" s="114">
        <v>0</v>
      </c>
      <c r="G265" s="114">
        <v>2147483647</v>
      </c>
      <c r="H265" s="124">
        <v>1</v>
      </c>
      <c r="I265" s="124">
        <v>0</v>
      </c>
      <c r="J265" s="113" t="s">
        <v>101</v>
      </c>
      <c r="K265" s="128" t="s">
        <v>223</v>
      </c>
      <c r="L265" s="124">
        <v>2</v>
      </c>
      <c r="M265" s="124">
        <v>2</v>
      </c>
      <c r="N265" s="113" t="s">
        <v>34</v>
      </c>
      <c r="O265" s="113"/>
      <c r="P265" s="113" t="s">
        <v>146</v>
      </c>
      <c r="Q265" s="113" t="s">
        <v>36</v>
      </c>
      <c r="R265" s="113" t="str">
        <f t="shared" si="19"/>
        <v>MMXU.TotVAr</v>
      </c>
      <c r="S265" s="226"/>
      <c r="T265" s="226"/>
      <c r="U265" s="241" t="s">
        <v>69</v>
      </c>
      <c r="V265" s="113"/>
      <c r="W265" s="226"/>
    </row>
    <row r="266" spans="1:23" ht="24.6" customHeight="1" x14ac:dyDescent="0.25">
      <c r="A266" s="28" t="str">
        <f t="shared" si="20"/>
        <v>HI+3</v>
      </c>
      <c r="B266" s="36" t="s">
        <v>987</v>
      </c>
      <c r="C266" s="113" t="s">
        <v>64</v>
      </c>
      <c r="D266" s="113" t="s">
        <v>64</v>
      </c>
      <c r="E266" s="113" t="s">
        <v>64</v>
      </c>
      <c r="F266" s="114">
        <v>0</v>
      </c>
      <c r="G266" s="114">
        <v>2147483647</v>
      </c>
      <c r="H266" s="124">
        <v>1</v>
      </c>
      <c r="I266" s="124">
        <v>0</v>
      </c>
      <c r="J266" s="113" t="s">
        <v>101</v>
      </c>
      <c r="K266" s="128" t="s">
        <v>223</v>
      </c>
      <c r="L266" s="124">
        <v>2</v>
      </c>
      <c r="M266" s="124">
        <v>2</v>
      </c>
      <c r="N266" s="113" t="s">
        <v>34</v>
      </c>
      <c r="O266" s="113"/>
      <c r="P266" s="113" t="s">
        <v>146</v>
      </c>
      <c r="Q266" s="113" t="s">
        <v>36</v>
      </c>
      <c r="R266" s="113" t="str">
        <f t="shared" si="19"/>
        <v>MMXU.TotVAr</v>
      </c>
      <c r="S266" s="226"/>
      <c r="T266" s="226"/>
      <c r="U266" s="241" t="s">
        <v>69</v>
      </c>
      <c r="V266" s="113"/>
      <c r="W266" s="226"/>
    </row>
    <row r="267" spans="1:23" ht="24.6" customHeight="1" x14ac:dyDescent="0.25">
      <c r="A267" s="28" t="str">
        <f t="shared" si="20"/>
        <v>HI+4</v>
      </c>
      <c r="B267" s="36" t="s">
        <v>988</v>
      </c>
      <c r="C267" s="113" t="s">
        <v>64</v>
      </c>
      <c r="D267" s="113" t="s">
        <v>64</v>
      </c>
      <c r="E267" s="113" t="s">
        <v>64</v>
      </c>
      <c r="F267" s="114">
        <v>0</v>
      </c>
      <c r="G267" s="114">
        <v>70000</v>
      </c>
      <c r="H267" s="124">
        <v>1E-3</v>
      </c>
      <c r="I267" s="124">
        <v>0</v>
      </c>
      <c r="J267" s="113" t="s">
        <v>103</v>
      </c>
      <c r="K267" s="124">
        <v>1</v>
      </c>
      <c r="L267" s="124">
        <v>2</v>
      </c>
      <c r="M267" s="124">
        <v>2</v>
      </c>
      <c r="N267" s="113" t="s">
        <v>34</v>
      </c>
      <c r="O267" s="113"/>
      <c r="P267" s="113" t="s">
        <v>103</v>
      </c>
      <c r="Q267" s="113" t="s">
        <v>36</v>
      </c>
      <c r="R267" s="113" t="str">
        <f t="shared" si="19"/>
        <v>MMXU.Hz</v>
      </c>
      <c r="S267" s="226"/>
      <c r="T267" s="226"/>
      <c r="U267" s="241" t="s">
        <v>69</v>
      </c>
      <c r="V267" s="113"/>
      <c r="W267" s="226"/>
    </row>
    <row r="268" spans="1:23" ht="24.6" customHeight="1" x14ac:dyDescent="0.25">
      <c r="A268" s="28" t="str">
        <f t="shared" si="20"/>
        <v>HI+5</v>
      </c>
      <c r="B268" s="36" t="s">
        <v>989</v>
      </c>
      <c r="C268" s="113" t="s">
        <v>64</v>
      </c>
      <c r="D268" s="113" t="s">
        <v>64</v>
      </c>
      <c r="E268" s="113" t="s">
        <v>64</v>
      </c>
      <c r="F268" s="114">
        <v>0</v>
      </c>
      <c r="G268" s="114">
        <v>70000</v>
      </c>
      <c r="H268" s="124">
        <v>1E-3</v>
      </c>
      <c r="I268" s="124">
        <v>0</v>
      </c>
      <c r="J268" s="113" t="s">
        <v>103</v>
      </c>
      <c r="K268" s="124">
        <v>1</v>
      </c>
      <c r="L268" s="124">
        <v>2</v>
      </c>
      <c r="M268" s="124">
        <v>2</v>
      </c>
      <c r="N268" s="113" t="s">
        <v>34</v>
      </c>
      <c r="O268" s="113"/>
      <c r="P268" s="113" t="s">
        <v>103</v>
      </c>
      <c r="Q268" s="113" t="s">
        <v>36</v>
      </c>
      <c r="R268" s="113" t="str">
        <f t="shared" si="19"/>
        <v>MMXU.Hz</v>
      </c>
      <c r="S268" s="226"/>
      <c r="T268" s="226"/>
      <c r="U268" s="241" t="s">
        <v>69</v>
      </c>
      <c r="V268" s="113"/>
      <c r="W268" s="226"/>
    </row>
    <row r="269" spans="1:23" ht="24.6" customHeight="1" x14ac:dyDescent="0.25">
      <c r="A269" s="28" t="str">
        <f t="shared" si="20"/>
        <v>HI+6</v>
      </c>
      <c r="B269" s="36" t="s">
        <v>1706</v>
      </c>
      <c r="C269" s="113" t="s">
        <v>64</v>
      </c>
      <c r="D269" s="113" t="s">
        <v>64</v>
      </c>
      <c r="E269" s="113" t="s">
        <v>64</v>
      </c>
      <c r="F269" s="114">
        <v>0</v>
      </c>
      <c r="G269" s="114">
        <v>2147483647</v>
      </c>
      <c r="H269" s="124">
        <v>1</v>
      </c>
      <c r="I269" s="124">
        <v>0</v>
      </c>
      <c r="J269" s="113" t="s">
        <v>99</v>
      </c>
      <c r="K269" s="128" t="s">
        <v>223</v>
      </c>
      <c r="L269" s="124">
        <v>2</v>
      </c>
      <c r="M269" s="124">
        <v>2</v>
      </c>
      <c r="N269" s="113" t="s">
        <v>40</v>
      </c>
      <c r="O269" s="113"/>
      <c r="P269" s="113" t="s">
        <v>149</v>
      </c>
      <c r="Q269" s="113" t="s">
        <v>36</v>
      </c>
      <c r="R269" s="113" t="str">
        <f t="shared" si="19"/>
        <v>MMDC.Watt</v>
      </c>
      <c r="S269" s="226"/>
      <c r="T269" s="226"/>
      <c r="U269" s="241" t="s">
        <v>69</v>
      </c>
      <c r="V269" s="113"/>
      <c r="W269" s="226"/>
    </row>
    <row r="270" spans="1:23" ht="24.6" customHeight="1" x14ac:dyDescent="0.25">
      <c r="A270" s="28" t="str">
        <f t="shared" si="20"/>
        <v>HI+7</v>
      </c>
      <c r="B270" s="36" t="s">
        <v>1707</v>
      </c>
      <c r="C270" s="113" t="s">
        <v>64</v>
      </c>
      <c r="D270" s="113" t="s">
        <v>64</v>
      </c>
      <c r="E270" s="113" t="s">
        <v>64</v>
      </c>
      <c r="F270" s="114">
        <v>0</v>
      </c>
      <c r="G270" s="114">
        <v>2147483647</v>
      </c>
      <c r="H270" s="124">
        <v>1</v>
      </c>
      <c r="I270" s="124">
        <v>0</v>
      </c>
      <c r="J270" s="113" t="s">
        <v>99</v>
      </c>
      <c r="K270" s="128" t="s">
        <v>223</v>
      </c>
      <c r="L270" s="124">
        <v>2</v>
      </c>
      <c r="M270" s="124">
        <v>2</v>
      </c>
      <c r="N270" s="113" t="s">
        <v>40</v>
      </c>
      <c r="O270" s="113"/>
      <c r="P270" s="113" t="s">
        <v>149</v>
      </c>
      <c r="Q270" s="113" t="s">
        <v>36</v>
      </c>
      <c r="R270" s="113" t="str">
        <f t="shared" si="19"/>
        <v>MMDC.Watt</v>
      </c>
      <c r="S270" s="226"/>
      <c r="T270" s="226"/>
      <c r="U270" s="241" t="s">
        <v>69</v>
      </c>
      <c r="V270" s="113"/>
      <c r="W270" s="226"/>
    </row>
    <row r="271" spans="1:23" ht="24.6" customHeight="1" x14ac:dyDescent="0.25">
      <c r="A271" s="28" t="str">
        <f t="shared" si="20"/>
        <v>HI+8</v>
      </c>
      <c r="B271" s="36" t="s">
        <v>992</v>
      </c>
      <c r="C271" s="113" t="s">
        <v>64</v>
      </c>
      <c r="D271" s="113" t="s">
        <v>64</v>
      </c>
      <c r="E271" s="113" t="s">
        <v>64</v>
      </c>
      <c r="F271" s="114">
        <v>0</v>
      </c>
      <c r="G271" s="114">
        <v>2147483647</v>
      </c>
      <c r="H271" s="124">
        <v>1</v>
      </c>
      <c r="I271" s="124">
        <v>0</v>
      </c>
      <c r="J271" s="113" t="s">
        <v>150</v>
      </c>
      <c r="K271" s="128" t="s">
        <v>223</v>
      </c>
      <c r="L271" s="124">
        <v>2</v>
      </c>
      <c r="M271" s="124">
        <v>2</v>
      </c>
      <c r="N271" s="113" t="s">
        <v>40</v>
      </c>
      <c r="O271" s="113"/>
      <c r="P271" s="113" t="s">
        <v>116</v>
      </c>
      <c r="Q271" s="113" t="s">
        <v>36</v>
      </c>
      <c r="R271" s="113" t="str">
        <f t="shared" si="19"/>
        <v>MMDC.Amp</v>
      </c>
      <c r="S271" s="226"/>
      <c r="T271" s="226"/>
      <c r="U271" s="241" t="s">
        <v>69</v>
      </c>
      <c r="V271" s="113"/>
      <c r="W271" s="226"/>
    </row>
    <row r="272" spans="1:23" ht="24.6" customHeight="1" x14ac:dyDescent="0.25">
      <c r="A272" s="28" t="str">
        <f t="shared" si="20"/>
        <v>HI+9</v>
      </c>
      <c r="B272" s="36" t="s">
        <v>993</v>
      </c>
      <c r="C272" s="113" t="s">
        <v>64</v>
      </c>
      <c r="D272" s="113" t="s">
        <v>64</v>
      </c>
      <c r="E272" s="113" t="s">
        <v>64</v>
      </c>
      <c r="F272" s="114">
        <v>0</v>
      </c>
      <c r="G272" s="114">
        <v>2147483647</v>
      </c>
      <c r="H272" s="124">
        <v>1</v>
      </c>
      <c r="I272" s="124">
        <v>0</v>
      </c>
      <c r="J272" s="113" t="s">
        <v>150</v>
      </c>
      <c r="K272" s="128" t="s">
        <v>223</v>
      </c>
      <c r="L272" s="124">
        <v>2</v>
      </c>
      <c r="M272" s="124">
        <v>2</v>
      </c>
      <c r="N272" s="113" t="s">
        <v>40</v>
      </c>
      <c r="O272" s="113"/>
      <c r="P272" s="113" t="s">
        <v>116</v>
      </c>
      <c r="Q272" s="113" t="s">
        <v>36</v>
      </c>
      <c r="R272" s="113" t="str">
        <f t="shared" si="19"/>
        <v>MMDC.Amp</v>
      </c>
      <c r="S272" s="226"/>
      <c r="T272" s="226"/>
      <c r="U272" s="241" t="s">
        <v>69</v>
      </c>
      <c r="V272" s="113"/>
      <c r="W272" s="226"/>
    </row>
    <row r="273" spans="1:23" ht="24.6" customHeight="1" x14ac:dyDescent="0.25">
      <c r="A273" s="28" t="str">
        <f t="shared" si="20"/>
        <v>HI+10</v>
      </c>
      <c r="B273" s="36" t="s">
        <v>994</v>
      </c>
      <c r="C273" s="113" t="s">
        <v>64</v>
      </c>
      <c r="D273" s="113" t="s">
        <v>64</v>
      </c>
      <c r="E273" s="113" t="s">
        <v>64</v>
      </c>
      <c r="F273" s="114">
        <v>0</v>
      </c>
      <c r="G273" s="114">
        <v>2147483647</v>
      </c>
      <c r="H273" s="124">
        <v>1</v>
      </c>
      <c r="I273" s="124">
        <v>0</v>
      </c>
      <c r="J273" s="113" t="s">
        <v>106</v>
      </c>
      <c r="K273" s="128" t="s">
        <v>223</v>
      </c>
      <c r="L273" s="124">
        <v>2</v>
      </c>
      <c r="M273" s="124">
        <v>2</v>
      </c>
      <c r="N273" s="113" t="s">
        <v>40</v>
      </c>
      <c r="O273" s="113"/>
      <c r="P273" s="113" t="s">
        <v>119</v>
      </c>
      <c r="Q273" s="113" t="s">
        <v>36</v>
      </c>
      <c r="R273" s="113" t="str">
        <f t="shared" si="19"/>
        <v>MMDC.Vol</v>
      </c>
      <c r="S273" s="226"/>
      <c r="T273" s="226"/>
      <c r="U273" s="241" t="s">
        <v>69</v>
      </c>
      <c r="V273" s="113"/>
      <c r="W273" s="226" t="s">
        <v>388</v>
      </c>
    </row>
    <row r="274" spans="1:23" ht="24.6" customHeight="1" x14ac:dyDescent="0.25">
      <c r="A274" s="28" t="str">
        <f t="shared" si="20"/>
        <v>HI+11</v>
      </c>
      <c r="B274" s="36" t="s">
        <v>995</v>
      </c>
      <c r="C274" s="113" t="s">
        <v>64</v>
      </c>
      <c r="D274" s="113" t="s">
        <v>64</v>
      </c>
      <c r="E274" s="113" t="s">
        <v>64</v>
      </c>
      <c r="F274" s="114">
        <v>0</v>
      </c>
      <c r="G274" s="114">
        <v>2147483647</v>
      </c>
      <c r="H274" s="124">
        <v>1</v>
      </c>
      <c r="I274" s="124">
        <v>0</v>
      </c>
      <c r="J274" s="113" t="s">
        <v>106</v>
      </c>
      <c r="K274" s="128" t="s">
        <v>223</v>
      </c>
      <c r="L274" s="124">
        <v>2</v>
      </c>
      <c r="M274" s="124">
        <v>2</v>
      </c>
      <c r="N274" s="113" t="s">
        <v>40</v>
      </c>
      <c r="O274" s="113"/>
      <c r="P274" s="113" t="s">
        <v>119</v>
      </c>
      <c r="Q274" s="113" t="s">
        <v>36</v>
      </c>
      <c r="R274" s="113" t="str">
        <f t="shared" si="19"/>
        <v>MMDC.Vol</v>
      </c>
      <c r="S274" s="226"/>
      <c r="T274" s="226"/>
      <c r="U274" s="241" t="s">
        <v>69</v>
      </c>
      <c r="V274" s="113"/>
      <c r="W274" s="226" t="s">
        <v>388</v>
      </c>
    </row>
    <row r="275" spans="1:23" s="269" customFormat="1" ht="42" customHeight="1" x14ac:dyDescent="0.25">
      <c r="A275" s="258" t="s">
        <v>391</v>
      </c>
      <c r="B275" s="264" t="s">
        <v>1592</v>
      </c>
      <c r="C275" s="265"/>
      <c r="D275" s="263"/>
      <c r="E275" s="263"/>
      <c r="F275" s="266"/>
      <c r="G275" s="266"/>
      <c r="H275" s="267"/>
      <c r="I275" s="267"/>
      <c r="J275" s="263"/>
      <c r="K275" s="267"/>
      <c r="L275" s="267"/>
      <c r="M275" s="267"/>
      <c r="N275" s="263"/>
      <c r="O275" s="263"/>
      <c r="P275" s="263"/>
      <c r="Q275" s="263"/>
      <c r="R275" s="263"/>
      <c r="S275" s="268"/>
      <c r="T275" s="268"/>
      <c r="U275" s="278" t="s">
        <v>69</v>
      </c>
      <c r="V275" s="263"/>
      <c r="W275" s="268"/>
    </row>
    <row r="276" spans="1:23" ht="24.6" customHeight="1" x14ac:dyDescent="0.25">
      <c r="A276" s="28" t="s">
        <v>1775</v>
      </c>
      <c r="B276" s="36" t="s">
        <v>1708</v>
      </c>
      <c r="C276" s="113" t="s">
        <v>64</v>
      </c>
      <c r="D276" s="113" t="s">
        <v>64</v>
      </c>
      <c r="E276" s="113" t="s">
        <v>64</v>
      </c>
      <c r="F276" s="114">
        <v>0</v>
      </c>
      <c r="G276" s="114">
        <v>2147483647</v>
      </c>
      <c r="H276" s="124">
        <v>1</v>
      </c>
      <c r="I276" s="124">
        <v>0</v>
      </c>
      <c r="J276" s="113" t="s">
        <v>99</v>
      </c>
      <c r="K276" s="128" t="s">
        <v>223</v>
      </c>
      <c r="L276" s="124">
        <v>2</v>
      </c>
      <c r="M276" s="124">
        <v>2</v>
      </c>
      <c r="N276" s="113" t="s">
        <v>34</v>
      </c>
      <c r="O276" s="113"/>
      <c r="P276" s="113" t="s">
        <v>145</v>
      </c>
      <c r="Q276" s="113" t="s">
        <v>36</v>
      </c>
      <c r="R276" s="113" t="str">
        <f t="shared" si="19"/>
        <v>MMXU.TotW</v>
      </c>
      <c r="S276" s="226"/>
      <c r="T276" s="226"/>
      <c r="U276" s="241" t="s">
        <v>69</v>
      </c>
      <c r="V276" s="113"/>
      <c r="W276" s="226"/>
    </row>
    <row r="277" spans="1:23" ht="24.6" customHeight="1" x14ac:dyDescent="0.25">
      <c r="A277" s="28" t="str">
        <f>"HI+ ihao(p-1) +" &amp; (ROW(A1) )</f>
        <v>HI+ ihao(p-1) +1</v>
      </c>
      <c r="B277" s="36" t="s">
        <v>1709</v>
      </c>
      <c r="C277" s="113" t="s">
        <v>64</v>
      </c>
      <c r="D277" s="113" t="s">
        <v>64</v>
      </c>
      <c r="E277" s="113" t="s">
        <v>64</v>
      </c>
      <c r="F277" s="114">
        <v>0</v>
      </c>
      <c r="G277" s="114">
        <v>2147483647</v>
      </c>
      <c r="H277" s="124">
        <v>1</v>
      </c>
      <c r="I277" s="124">
        <v>0</v>
      </c>
      <c r="J277" s="113" t="s">
        <v>99</v>
      </c>
      <c r="K277" s="128" t="s">
        <v>223</v>
      </c>
      <c r="L277" s="124">
        <v>2</v>
      </c>
      <c r="M277" s="124">
        <v>2</v>
      </c>
      <c r="N277" s="113" t="s">
        <v>34</v>
      </c>
      <c r="O277" s="113"/>
      <c r="P277" s="113" t="s">
        <v>145</v>
      </c>
      <c r="Q277" s="113" t="s">
        <v>36</v>
      </c>
      <c r="R277" s="113" t="str">
        <f t="shared" si="19"/>
        <v>MMXU.TotW</v>
      </c>
      <c r="S277" s="226"/>
      <c r="T277" s="226"/>
      <c r="U277" s="241" t="s">
        <v>69</v>
      </c>
      <c r="V277" s="113"/>
      <c r="W277" s="226"/>
    </row>
    <row r="278" spans="1:23" ht="24.6" customHeight="1" x14ac:dyDescent="0.25">
      <c r="A278" s="28" t="str">
        <f t="shared" ref="A278:A287" si="21">"HI+ ihao(p-1) +" &amp; (ROW(A2) )</f>
        <v>HI+ ihao(p-1) +2</v>
      </c>
      <c r="B278" s="36" t="s">
        <v>998</v>
      </c>
      <c r="C278" s="113" t="s">
        <v>64</v>
      </c>
      <c r="D278" s="113" t="s">
        <v>64</v>
      </c>
      <c r="E278" s="113" t="s">
        <v>64</v>
      </c>
      <c r="F278" s="114">
        <v>0</v>
      </c>
      <c r="G278" s="114">
        <v>2147483647</v>
      </c>
      <c r="H278" s="124">
        <v>1</v>
      </c>
      <c r="I278" s="124">
        <v>0</v>
      </c>
      <c r="J278" s="113" t="s">
        <v>101</v>
      </c>
      <c r="K278" s="128" t="s">
        <v>223</v>
      </c>
      <c r="L278" s="124">
        <v>2</v>
      </c>
      <c r="M278" s="124">
        <v>2</v>
      </c>
      <c r="N278" s="113" t="s">
        <v>34</v>
      </c>
      <c r="O278" s="113"/>
      <c r="P278" s="113" t="s">
        <v>146</v>
      </c>
      <c r="Q278" s="113" t="s">
        <v>36</v>
      </c>
      <c r="R278" s="113" t="str">
        <f t="shared" si="19"/>
        <v>MMXU.TotVAr</v>
      </c>
      <c r="S278" s="226"/>
      <c r="T278" s="226"/>
      <c r="U278" s="241" t="s">
        <v>69</v>
      </c>
      <c r="V278" s="113"/>
      <c r="W278" s="226"/>
    </row>
    <row r="279" spans="1:23" ht="24.6" customHeight="1" x14ac:dyDescent="0.25">
      <c r="A279" s="28" t="str">
        <f t="shared" si="21"/>
        <v>HI+ ihao(p-1) +3</v>
      </c>
      <c r="B279" s="36" t="s">
        <v>999</v>
      </c>
      <c r="C279" s="113" t="s">
        <v>64</v>
      </c>
      <c r="D279" s="113" t="s">
        <v>64</v>
      </c>
      <c r="E279" s="113" t="s">
        <v>64</v>
      </c>
      <c r="F279" s="114">
        <v>0</v>
      </c>
      <c r="G279" s="114">
        <v>2147483647</v>
      </c>
      <c r="H279" s="124">
        <v>1</v>
      </c>
      <c r="I279" s="124">
        <v>0</v>
      </c>
      <c r="J279" s="113" t="s">
        <v>101</v>
      </c>
      <c r="K279" s="128" t="s">
        <v>223</v>
      </c>
      <c r="L279" s="124">
        <v>2</v>
      </c>
      <c r="M279" s="124">
        <v>2</v>
      </c>
      <c r="N279" s="113" t="s">
        <v>34</v>
      </c>
      <c r="O279" s="113"/>
      <c r="P279" s="113" t="s">
        <v>146</v>
      </c>
      <c r="Q279" s="113" t="s">
        <v>36</v>
      </c>
      <c r="R279" s="113" t="str">
        <f t="shared" si="19"/>
        <v>MMXU.TotVAr</v>
      </c>
      <c r="S279" s="226"/>
      <c r="T279" s="226"/>
      <c r="U279" s="241" t="s">
        <v>69</v>
      </c>
      <c r="V279" s="113"/>
      <c r="W279" s="226"/>
    </row>
    <row r="280" spans="1:23" ht="24.6" customHeight="1" x14ac:dyDescent="0.25">
      <c r="A280" s="28" t="str">
        <f t="shared" si="21"/>
        <v>HI+ ihao(p-1) +4</v>
      </c>
      <c r="B280" s="36" t="s">
        <v>1000</v>
      </c>
      <c r="C280" s="113" t="s">
        <v>64</v>
      </c>
      <c r="D280" s="113" t="s">
        <v>64</v>
      </c>
      <c r="E280" s="113" t="s">
        <v>64</v>
      </c>
      <c r="F280" s="114">
        <v>0</v>
      </c>
      <c r="G280" s="114">
        <v>70000</v>
      </c>
      <c r="H280" s="124">
        <v>1E-3</v>
      </c>
      <c r="I280" s="124">
        <v>0</v>
      </c>
      <c r="J280" s="113" t="s">
        <v>103</v>
      </c>
      <c r="K280" s="124">
        <v>1E-3</v>
      </c>
      <c r="L280" s="124">
        <v>2</v>
      </c>
      <c r="M280" s="124">
        <v>2</v>
      </c>
      <c r="N280" s="113" t="s">
        <v>34</v>
      </c>
      <c r="O280" s="113"/>
      <c r="P280" s="113" t="s">
        <v>103</v>
      </c>
      <c r="Q280" s="113" t="s">
        <v>36</v>
      </c>
      <c r="R280" s="113" t="str">
        <f t="shared" si="19"/>
        <v>MMXU.Hz</v>
      </c>
      <c r="S280" s="226"/>
      <c r="T280" s="226"/>
      <c r="U280" s="241" t="s">
        <v>69</v>
      </c>
      <c r="V280" s="113"/>
      <c r="W280" s="226"/>
    </row>
    <row r="281" spans="1:23" ht="24.6" customHeight="1" x14ac:dyDescent="0.25">
      <c r="A281" s="28" t="str">
        <f t="shared" si="21"/>
        <v>HI+ ihao(p-1) +5</v>
      </c>
      <c r="B281" s="36" t="s">
        <v>1001</v>
      </c>
      <c r="C281" s="113" t="s">
        <v>64</v>
      </c>
      <c r="D281" s="113" t="s">
        <v>64</v>
      </c>
      <c r="E281" s="113" t="s">
        <v>64</v>
      </c>
      <c r="F281" s="114">
        <v>0</v>
      </c>
      <c r="G281" s="114">
        <v>70000</v>
      </c>
      <c r="H281" s="124">
        <v>1E-3</v>
      </c>
      <c r="I281" s="124">
        <v>0</v>
      </c>
      <c r="J281" s="113" t="s">
        <v>103</v>
      </c>
      <c r="K281" s="124">
        <v>1E-3</v>
      </c>
      <c r="L281" s="124">
        <v>2</v>
      </c>
      <c r="M281" s="124">
        <v>2</v>
      </c>
      <c r="N281" s="113" t="s">
        <v>34</v>
      </c>
      <c r="O281" s="113"/>
      <c r="P281" s="113" t="s">
        <v>103</v>
      </c>
      <c r="Q281" s="113" t="s">
        <v>36</v>
      </c>
      <c r="R281" s="113" t="str">
        <f t="shared" si="19"/>
        <v>MMXU.Hz</v>
      </c>
      <c r="S281" s="226"/>
      <c r="T281" s="226"/>
      <c r="U281" s="241" t="s">
        <v>69</v>
      </c>
      <c r="V281" s="113"/>
      <c r="W281" s="226"/>
    </row>
    <row r="282" spans="1:23" ht="24.6" customHeight="1" x14ac:dyDescent="0.25">
      <c r="A282" s="28" t="str">
        <f t="shared" si="21"/>
        <v>HI+ ihao(p-1) +6</v>
      </c>
      <c r="B282" s="36" t="s">
        <v>1710</v>
      </c>
      <c r="C282" s="113" t="s">
        <v>64</v>
      </c>
      <c r="D282" s="113" t="s">
        <v>64</v>
      </c>
      <c r="E282" s="113" t="s">
        <v>64</v>
      </c>
      <c r="F282" s="114">
        <v>0</v>
      </c>
      <c r="G282" s="114">
        <v>2147483647</v>
      </c>
      <c r="H282" s="124">
        <v>1</v>
      </c>
      <c r="I282" s="124">
        <v>0</v>
      </c>
      <c r="J282" s="113" t="s">
        <v>99</v>
      </c>
      <c r="K282" s="128" t="s">
        <v>223</v>
      </c>
      <c r="L282" s="124">
        <v>2</v>
      </c>
      <c r="M282" s="124">
        <v>2</v>
      </c>
      <c r="N282" s="113" t="s">
        <v>40</v>
      </c>
      <c r="O282" s="113"/>
      <c r="P282" s="113" t="s">
        <v>149</v>
      </c>
      <c r="Q282" s="113" t="s">
        <v>36</v>
      </c>
      <c r="R282" s="113" t="str">
        <f t="shared" si="19"/>
        <v>MMDC.Watt</v>
      </c>
      <c r="S282" s="226"/>
      <c r="T282" s="226"/>
      <c r="U282" s="241" t="s">
        <v>69</v>
      </c>
      <c r="V282" s="113"/>
      <c r="W282" s="226"/>
    </row>
    <row r="283" spans="1:23" ht="24.6" customHeight="1" x14ac:dyDescent="0.25">
      <c r="A283" s="28" t="str">
        <f t="shared" si="21"/>
        <v>HI+ ihao(p-1) +7</v>
      </c>
      <c r="B283" s="36" t="s">
        <v>1711</v>
      </c>
      <c r="C283" s="113" t="s">
        <v>64</v>
      </c>
      <c r="D283" s="113" t="s">
        <v>64</v>
      </c>
      <c r="E283" s="113" t="s">
        <v>64</v>
      </c>
      <c r="F283" s="114">
        <v>0</v>
      </c>
      <c r="G283" s="114">
        <v>2147483647</v>
      </c>
      <c r="H283" s="124">
        <v>1</v>
      </c>
      <c r="I283" s="124">
        <v>0</v>
      </c>
      <c r="J283" s="113" t="s">
        <v>99</v>
      </c>
      <c r="K283" s="128" t="s">
        <v>223</v>
      </c>
      <c r="L283" s="124">
        <v>2</v>
      </c>
      <c r="M283" s="124">
        <v>2</v>
      </c>
      <c r="N283" s="113" t="s">
        <v>40</v>
      </c>
      <c r="O283" s="113"/>
      <c r="P283" s="113" t="s">
        <v>149</v>
      </c>
      <c r="Q283" s="113" t="s">
        <v>36</v>
      </c>
      <c r="R283" s="113" t="str">
        <f t="shared" si="19"/>
        <v>MMDC.Watt</v>
      </c>
      <c r="S283" s="226"/>
      <c r="T283" s="226"/>
      <c r="U283" s="241" t="s">
        <v>69</v>
      </c>
      <c r="V283" s="113"/>
      <c r="W283" s="226"/>
    </row>
    <row r="284" spans="1:23" ht="24.6" customHeight="1" x14ac:dyDescent="0.25">
      <c r="A284" s="28" t="str">
        <f t="shared" si="21"/>
        <v>HI+ ihao(p-1) +8</v>
      </c>
      <c r="B284" s="36" t="s">
        <v>1004</v>
      </c>
      <c r="C284" s="113" t="s">
        <v>64</v>
      </c>
      <c r="D284" s="113" t="s">
        <v>64</v>
      </c>
      <c r="E284" s="113" t="s">
        <v>64</v>
      </c>
      <c r="F284" s="114">
        <v>0</v>
      </c>
      <c r="G284" s="114">
        <v>2147483647</v>
      </c>
      <c r="H284" s="124">
        <v>1</v>
      </c>
      <c r="I284" s="124">
        <v>0</v>
      </c>
      <c r="J284" s="113" t="s">
        <v>150</v>
      </c>
      <c r="K284" s="128" t="s">
        <v>223</v>
      </c>
      <c r="L284" s="124">
        <v>2</v>
      </c>
      <c r="M284" s="124">
        <v>2</v>
      </c>
      <c r="N284" s="113" t="s">
        <v>40</v>
      </c>
      <c r="O284" s="113"/>
      <c r="P284" s="113" t="s">
        <v>116</v>
      </c>
      <c r="Q284" s="113" t="s">
        <v>36</v>
      </c>
      <c r="R284" s="113" t="str">
        <f t="shared" si="19"/>
        <v>MMDC.Amp</v>
      </c>
      <c r="S284" s="226"/>
      <c r="T284" s="226"/>
      <c r="U284" s="241" t="s">
        <v>69</v>
      </c>
      <c r="V284" s="113"/>
      <c r="W284" s="226"/>
    </row>
    <row r="285" spans="1:23" ht="24.6" customHeight="1" x14ac:dyDescent="0.25">
      <c r="A285" s="28" t="str">
        <f t="shared" si="21"/>
        <v>HI+ ihao(p-1) +9</v>
      </c>
      <c r="B285" s="36" t="s">
        <v>1005</v>
      </c>
      <c r="C285" s="113" t="s">
        <v>64</v>
      </c>
      <c r="D285" s="113" t="s">
        <v>64</v>
      </c>
      <c r="E285" s="113" t="s">
        <v>64</v>
      </c>
      <c r="F285" s="114">
        <v>0</v>
      </c>
      <c r="G285" s="114">
        <v>2147483647</v>
      </c>
      <c r="H285" s="124">
        <v>1</v>
      </c>
      <c r="I285" s="124">
        <v>0</v>
      </c>
      <c r="J285" s="113" t="s">
        <v>150</v>
      </c>
      <c r="K285" s="128" t="s">
        <v>223</v>
      </c>
      <c r="L285" s="124">
        <v>2</v>
      </c>
      <c r="M285" s="124">
        <v>2</v>
      </c>
      <c r="N285" s="113" t="s">
        <v>40</v>
      </c>
      <c r="O285" s="113"/>
      <c r="P285" s="113" t="s">
        <v>116</v>
      </c>
      <c r="Q285" s="113" t="s">
        <v>36</v>
      </c>
      <c r="R285" s="113" t="str">
        <f t="shared" si="19"/>
        <v>MMDC.Amp</v>
      </c>
      <c r="S285" s="226"/>
      <c r="T285" s="226"/>
      <c r="U285" s="241" t="s">
        <v>69</v>
      </c>
      <c r="V285" s="113"/>
      <c r="W285" s="226"/>
    </row>
    <row r="286" spans="1:23" ht="24.6" customHeight="1" x14ac:dyDescent="0.25">
      <c r="A286" s="28" t="str">
        <f t="shared" si="21"/>
        <v>HI+ ihao(p-1) +10</v>
      </c>
      <c r="B286" s="36" t="s">
        <v>1006</v>
      </c>
      <c r="C286" s="113" t="s">
        <v>64</v>
      </c>
      <c r="D286" s="113" t="s">
        <v>64</v>
      </c>
      <c r="E286" s="113" t="s">
        <v>64</v>
      </c>
      <c r="F286" s="114">
        <v>0</v>
      </c>
      <c r="G286" s="114">
        <v>2147483647</v>
      </c>
      <c r="H286" s="124">
        <v>1</v>
      </c>
      <c r="I286" s="124">
        <v>0</v>
      </c>
      <c r="J286" s="113" t="s">
        <v>106</v>
      </c>
      <c r="K286" s="128" t="s">
        <v>223</v>
      </c>
      <c r="L286" s="124">
        <v>2</v>
      </c>
      <c r="M286" s="124">
        <v>2</v>
      </c>
      <c r="N286" s="113" t="s">
        <v>40</v>
      </c>
      <c r="O286" s="113"/>
      <c r="P286" s="113" t="s">
        <v>119</v>
      </c>
      <c r="Q286" s="113" t="s">
        <v>36</v>
      </c>
      <c r="R286" s="113" t="str">
        <f t="shared" si="19"/>
        <v>MMDC.Vol</v>
      </c>
      <c r="S286" s="226"/>
      <c r="T286" s="226"/>
      <c r="U286" s="241" t="s">
        <v>69</v>
      </c>
      <c r="V286" s="113"/>
      <c r="W286" s="226" t="s">
        <v>388</v>
      </c>
    </row>
    <row r="287" spans="1:23" ht="24.6" customHeight="1" x14ac:dyDescent="0.25">
      <c r="A287" s="28" t="str">
        <f t="shared" si="21"/>
        <v>HI+ ihao(p-1) +11</v>
      </c>
      <c r="B287" s="73" t="s">
        <v>1007</v>
      </c>
      <c r="C287" s="113" t="s">
        <v>64</v>
      </c>
      <c r="D287" s="113" t="s">
        <v>64</v>
      </c>
      <c r="E287" s="113" t="s">
        <v>64</v>
      </c>
      <c r="F287" s="114">
        <v>0</v>
      </c>
      <c r="G287" s="114">
        <v>2147483647</v>
      </c>
      <c r="H287" s="124">
        <v>1</v>
      </c>
      <c r="I287" s="124">
        <v>0</v>
      </c>
      <c r="J287" s="113" t="s">
        <v>106</v>
      </c>
      <c r="K287" s="128" t="s">
        <v>223</v>
      </c>
      <c r="L287" s="124">
        <v>2</v>
      </c>
      <c r="M287" s="124">
        <v>2</v>
      </c>
      <c r="N287" s="113" t="s">
        <v>40</v>
      </c>
      <c r="O287" s="113"/>
      <c r="P287" s="113" t="s">
        <v>119</v>
      </c>
      <c r="Q287" s="113" t="s">
        <v>36</v>
      </c>
      <c r="R287" s="113" t="str">
        <f t="shared" si="19"/>
        <v>MMDC.Vol</v>
      </c>
      <c r="S287" s="226"/>
      <c r="T287" s="226"/>
      <c r="U287" s="241" t="s">
        <v>69</v>
      </c>
      <c r="V287" s="113"/>
      <c r="W287" s="226" t="s">
        <v>388</v>
      </c>
    </row>
    <row r="288" spans="1:23" x14ac:dyDescent="0.25">
      <c r="A288" s="330" t="s">
        <v>1494</v>
      </c>
      <c r="B288" s="331"/>
      <c r="C288" s="331"/>
      <c r="D288" s="331"/>
      <c r="E288" s="331"/>
      <c r="F288" s="331"/>
      <c r="G288" s="331"/>
      <c r="H288" s="331"/>
      <c r="I288" s="331"/>
      <c r="J288" s="331"/>
      <c r="K288" s="331"/>
      <c r="L288" s="331"/>
      <c r="M288" s="331"/>
      <c r="N288" s="331"/>
      <c r="O288" s="331"/>
      <c r="P288" s="331"/>
      <c r="Q288" s="331"/>
      <c r="R288" s="331"/>
      <c r="S288" s="331"/>
      <c r="T288" s="331"/>
      <c r="U288" s="332"/>
      <c r="V288" s="99"/>
      <c r="W288" s="99"/>
    </row>
    <row r="289" spans="1:23" ht="24" x14ac:dyDescent="0.25">
      <c r="A289" s="28" t="s">
        <v>455</v>
      </c>
      <c r="B289" s="37" t="s">
        <v>1700</v>
      </c>
      <c r="C289" s="113" t="s">
        <v>64</v>
      </c>
      <c r="D289" s="113" t="s">
        <v>64</v>
      </c>
      <c r="E289" s="113" t="s">
        <v>64</v>
      </c>
      <c r="F289" s="114">
        <v>0</v>
      </c>
      <c r="G289" s="114">
        <v>2147483647</v>
      </c>
      <c r="H289" s="124">
        <v>1</v>
      </c>
      <c r="I289" s="124">
        <v>0</v>
      </c>
      <c r="J289" s="113" t="s">
        <v>106</v>
      </c>
      <c r="K289" s="128" t="s">
        <v>223</v>
      </c>
      <c r="L289" s="124">
        <v>2</v>
      </c>
      <c r="M289" s="124">
        <v>2</v>
      </c>
      <c r="N289" s="113" t="s">
        <v>46</v>
      </c>
      <c r="O289" s="113"/>
      <c r="P289" s="113" t="s">
        <v>119</v>
      </c>
      <c r="Q289" s="113" t="s">
        <v>36</v>
      </c>
      <c r="R289" s="113" t="str">
        <f t="shared" si="19"/>
        <v>ZBAT.Vol</v>
      </c>
      <c r="S289" s="226"/>
      <c r="T289" s="226"/>
      <c r="U289" s="241" t="s">
        <v>69</v>
      </c>
      <c r="V289" s="113"/>
      <c r="W289" s="226"/>
    </row>
    <row r="290" spans="1:23" ht="24" x14ac:dyDescent="0.25">
      <c r="A290" s="28" t="str">
        <f>"HB+" &amp; (ROW(A1))</f>
        <v>HB+1</v>
      </c>
      <c r="B290" s="37" t="s">
        <v>1703</v>
      </c>
      <c r="C290" s="113" t="s">
        <v>64</v>
      </c>
      <c r="D290" s="113" t="s">
        <v>64</v>
      </c>
      <c r="E290" s="113" t="s">
        <v>64</v>
      </c>
      <c r="F290" s="114">
        <v>0</v>
      </c>
      <c r="G290" s="114">
        <v>2147483647</v>
      </c>
      <c r="H290" s="124">
        <v>1</v>
      </c>
      <c r="I290" s="124">
        <v>0</v>
      </c>
      <c r="J290" s="113" t="s">
        <v>106</v>
      </c>
      <c r="K290" s="128" t="s">
        <v>223</v>
      </c>
      <c r="L290" s="124">
        <v>2</v>
      </c>
      <c r="M290" s="124">
        <v>2</v>
      </c>
      <c r="N290" s="113" t="s">
        <v>46</v>
      </c>
      <c r="O290" s="113"/>
      <c r="P290" s="113" t="s">
        <v>119</v>
      </c>
      <c r="Q290" s="113" t="s">
        <v>36</v>
      </c>
      <c r="R290" s="113" t="str">
        <f t="shared" si="19"/>
        <v>ZBAT.Vol</v>
      </c>
      <c r="S290" s="226"/>
      <c r="T290" s="226"/>
      <c r="U290" s="241" t="s">
        <v>69</v>
      </c>
      <c r="V290" s="113"/>
      <c r="W290" s="226"/>
    </row>
    <row r="291" spans="1:23" ht="24.6" customHeight="1" x14ac:dyDescent="0.25">
      <c r="A291" s="28" t="str">
        <f>"HB+" &amp; (ROW(A2))</f>
        <v>HB+2</v>
      </c>
      <c r="B291" s="36" t="s">
        <v>744</v>
      </c>
      <c r="C291" s="113" t="s">
        <v>64</v>
      </c>
      <c r="D291" s="113" t="s">
        <v>64</v>
      </c>
      <c r="E291" s="113" t="s">
        <v>64</v>
      </c>
      <c r="F291" s="114">
        <v>0</v>
      </c>
      <c r="G291" s="114">
        <v>2147483647</v>
      </c>
      <c r="H291" s="124">
        <v>1</v>
      </c>
      <c r="I291" s="124">
        <v>0</v>
      </c>
      <c r="J291" s="113" t="s">
        <v>106</v>
      </c>
      <c r="K291" s="128" t="s">
        <v>223</v>
      </c>
      <c r="L291" s="124">
        <v>2</v>
      </c>
      <c r="M291" s="124">
        <v>2</v>
      </c>
      <c r="N291" s="113" t="s">
        <v>46</v>
      </c>
      <c r="O291" s="113"/>
      <c r="P291" s="113" t="s">
        <v>48</v>
      </c>
      <c r="Q291" s="113" t="s">
        <v>36</v>
      </c>
      <c r="R291" s="113" t="str">
        <f t="shared" si="19"/>
        <v>ZBAT.InBatV</v>
      </c>
      <c r="S291" s="226"/>
      <c r="T291" s="226"/>
      <c r="U291" s="241" t="s">
        <v>69</v>
      </c>
      <c r="V291" s="113"/>
      <c r="W291" s="226"/>
    </row>
    <row r="292" spans="1:23" ht="24.6" customHeight="1" x14ac:dyDescent="0.25">
      <c r="A292" s="28" t="str">
        <f>"HB+" &amp; (ROW(A3))</f>
        <v>HB+3</v>
      </c>
      <c r="B292" s="36" t="s">
        <v>745</v>
      </c>
      <c r="C292" s="113" t="s">
        <v>64</v>
      </c>
      <c r="D292" s="113" t="s">
        <v>64</v>
      </c>
      <c r="E292" s="113" t="s">
        <v>64</v>
      </c>
      <c r="F292" s="114">
        <v>0</v>
      </c>
      <c r="G292" s="114">
        <v>2147483647</v>
      </c>
      <c r="H292" s="124">
        <v>1</v>
      </c>
      <c r="I292" s="124">
        <v>0</v>
      </c>
      <c r="J292" s="113" t="s">
        <v>106</v>
      </c>
      <c r="K292" s="128" t="s">
        <v>223</v>
      </c>
      <c r="L292" s="124">
        <v>2</v>
      </c>
      <c r="M292" s="124">
        <v>2</v>
      </c>
      <c r="N292" s="113" t="s">
        <v>46</v>
      </c>
      <c r="O292" s="113"/>
      <c r="P292" s="113" t="s">
        <v>48</v>
      </c>
      <c r="Q292" s="113" t="s">
        <v>36</v>
      </c>
      <c r="R292" s="113" t="str">
        <f t="shared" si="19"/>
        <v>ZBAT.InBatV</v>
      </c>
      <c r="S292" s="226"/>
      <c r="T292" s="226"/>
      <c r="U292" s="241" t="s">
        <v>69</v>
      </c>
      <c r="V292" s="113"/>
      <c r="W292" s="226"/>
    </row>
    <row r="293" spans="1:23" ht="42" customHeight="1" x14ac:dyDescent="0.25">
      <c r="A293" s="258" t="s">
        <v>391</v>
      </c>
      <c r="B293" s="264" t="s">
        <v>1616</v>
      </c>
      <c r="C293" s="113"/>
      <c r="D293" s="113"/>
      <c r="E293" s="113"/>
      <c r="F293" s="114"/>
      <c r="G293" s="114"/>
      <c r="H293" s="124"/>
      <c r="I293" s="124"/>
      <c r="J293" s="113"/>
      <c r="K293" s="128"/>
      <c r="L293" s="124"/>
      <c r="M293" s="124"/>
      <c r="N293" s="113"/>
      <c r="O293" s="113"/>
      <c r="P293" s="113"/>
      <c r="Q293" s="113"/>
      <c r="R293" s="113"/>
      <c r="S293" s="226"/>
      <c r="T293" s="226"/>
      <c r="U293" s="241" t="s">
        <v>69</v>
      </c>
      <c r="V293" s="113"/>
      <c r="W293" s="226"/>
    </row>
    <row r="294" spans="1:23" ht="24.6" customHeight="1" x14ac:dyDescent="0.25">
      <c r="A294" s="28" t="str">
        <f>"HB+ bhao(b-1) )"</f>
        <v>HB+ bhao(b-1) )</v>
      </c>
      <c r="B294" s="36" t="s">
        <v>1701</v>
      </c>
      <c r="C294" s="113" t="s">
        <v>64</v>
      </c>
      <c r="D294" s="113" t="s">
        <v>64</v>
      </c>
      <c r="E294" s="113" t="s">
        <v>64</v>
      </c>
      <c r="F294" s="114">
        <v>0</v>
      </c>
      <c r="G294" s="114">
        <v>2147483647</v>
      </c>
      <c r="H294" s="124">
        <v>1</v>
      </c>
      <c r="I294" s="124">
        <v>0</v>
      </c>
      <c r="J294" s="113" t="s">
        <v>106</v>
      </c>
      <c r="K294" s="128" t="s">
        <v>223</v>
      </c>
      <c r="L294" s="124">
        <v>2</v>
      </c>
      <c r="M294" s="124">
        <v>2</v>
      </c>
      <c r="N294" s="113" t="s">
        <v>46</v>
      </c>
      <c r="O294" s="113"/>
      <c r="P294" s="113" t="s">
        <v>119</v>
      </c>
      <c r="Q294" s="113" t="s">
        <v>36</v>
      </c>
      <c r="R294" s="113" t="str">
        <f t="shared" si="19"/>
        <v>ZBAT.Vol</v>
      </c>
      <c r="S294" s="226"/>
      <c r="T294" s="226"/>
      <c r="U294" s="241" t="s">
        <v>69</v>
      </c>
      <c r="V294" s="113"/>
      <c r="W294" s="226"/>
    </row>
    <row r="295" spans="1:23" ht="24.6" customHeight="1" x14ac:dyDescent="0.25">
      <c r="A295" s="28" t="str">
        <f>"HB+ bhao(b-1) )+" &amp; (ROW(A1))</f>
        <v>HB+ bhao(b-1) )+1</v>
      </c>
      <c r="B295" s="36" t="s">
        <v>1702</v>
      </c>
      <c r="C295" s="113" t="s">
        <v>64</v>
      </c>
      <c r="D295" s="113" t="s">
        <v>64</v>
      </c>
      <c r="E295" s="113" t="s">
        <v>64</v>
      </c>
      <c r="F295" s="114">
        <v>0</v>
      </c>
      <c r="G295" s="114">
        <v>2147483647</v>
      </c>
      <c r="H295" s="124">
        <v>1</v>
      </c>
      <c r="I295" s="124">
        <v>0</v>
      </c>
      <c r="J295" s="113" t="s">
        <v>106</v>
      </c>
      <c r="K295" s="128" t="s">
        <v>223</v>
      </c>
      <c r="L295" s="124">
        <v>2</v>
      </c>
      <c r="M295" s="124">
        <v>2</v>
      </c>
      <c r="N295" s="113" t="s">
        <v>46</v>
      </c>
      <c r="O295" s="113"/>
      <c r="P295" s="113" t="s">
        <v>119</v>
      </c>
      <c r="Q295" s="113" t="s">
        <v>36</v>
      </c>
      <c r="R295" s="113" t="str">
        <f t="shared" si="19"/>
        <v>ZBAT.Vol</v>
      </c>
      <c r="S295" s="226"/>
      <c r="T295" s="226"/>
      <c r="U295" s="241" t="s">
        <v>69</v>
      </c>
      <c r="V295" s="113"/>
      <c r="W295" s="226"/>
    </row>
    <row r="296" spans="1:23" ht="24.6" customHeight="1" x14ac:dyDescent="0.25">
      <c r="A296" s="28" t="str">
        <f>"HB+ bhao(b-1) )+" &amp; (ROW(A2))</f>
        <v>HB+ bhao(b-1) )+2</v>
      </c>
      <c r="B296" s="36" t="s">
        <v>749</v>
      </c>
      <c r="C296" s="113" t="s">
        <v>64</v>
      </c>
      <c r="D296" s="113" t="s">
        <v>64</v>
      </c>
      <c r="E296" s="113" t="s">
        <v>64</v>
      </c>
      <c r="F296" s="114">
        <v>0</v>
      </c>
      <c r="G296" s="114">
        <v>2147483647</v>
      </c>
      <c r="H296" s="124">
        <v>1</v>
      </c>
      <c r="I296" s="124">
        <v>0</v>
      </c>
      <c r="J296" s="113" t="s">
        <v>106</v>
      </c>
      <c r="K296" s="128" t="s">
        <v>223</v>
      </c>
      <c r="L296" s="124">
        <v>2</v>
      </c>
      <c r="M296" s="124">
        <v>2</v>
      </c>
      <c r="N296" s="113" t="s">
        <v>46</v>
      </c>
      <c r="O296" s="113"/>
      <c r="P296" s="113" t="s">
        <v>48</v>
      </c>
      <c r="Q296" s="113" t="s">
        <v>36</v>
      </c>
      <c r="R296" s="113" t="str">
        <f t="shared" si="19"/>
        <v>ZBAT.InBatV</v>
      </c>
      <c r="S296" s="226"/>
      <c r="T296" s="226"/>
      <c r="U296" s="241" t="s">
        <v>69</v>
      </c>
      <c r="V296" s="113"/>
      <c r="W296" s="226"/>
    </row>
    <row r="297" spans="1:23" ht="24.6" customHeight="1" x14ac:dyDescent="0.25">
      <c r="A297" s="28" t="str">
        <f>"HB+ bhao(b-1) )+" &amp; (ROW(A3))</f>
        <v>HB+ bhao(b-1) )+3</v>
      </c>
      <c r="B297" s="36" t="s">
        <v>750</v>
      </c>
      <c r="C297" s="113" t="s">
        <v>64</v>
      </c>
      <c r="D297" s="113" t="s">
        <v>64</v>
      </c>
      <c r="E297" s="113" t="s">
        <v>64</v>
      </c>
      <c r="F297" s="114">
        <v>0</v>
      </c>
      <c r="G297" s="114">
        <v>2147483647</v>
      </c>
      <c r="H297" s="124">
        <v>1</v>
      </c>
      <c r="I297" s="124">
        <v>0</v>
      </c>
      <c r="J297" s="113" t="s">
        <v>106</v>
      </c>
      <c r="K297" s="128" t="s">
        <v>223</v>
      </c>
      <c r="L297" s="124">
        <v>2</v>
      </c>
      <c r="M297" s="124">
        <v>2</v>
      </c>
      <c r="N297" s="113" t="s">
        <v>46</v>
      </c>
      <c r="O297" s="113"/>
      <c r="P297" s="113" t="s">
        <v>48</v>
      </c>
      <c r="Q297" s="113" t="s">
        <v>36</v>
      </c>
      <c r="R297" s="113" t="str">
        <f t="shared" si="19"/>
        <v>ZBAT.InBatV</v>
      </c>
      <c r="S297" s="226"/>
      <c r="T297" s="226"/>
      <c r="U297" s="241" t="s">
        <v>69</v>
      </c>
      <c r="V297" s="113"/>
      <c r="W297" s="226"/>
    </row>
    <row r="298" spans="1:23" x14ac:dyDescent="0.25">
      <c r="A298" s="299" t="s">
        <v>1605</v>
      </c>
      <c r="B298" s="300"/>
      <c r="C298" s="300"/>
      <c r="D298" s="300"/>
      <c r="E298" s="300"/>
      <c r="F298" s="300"/>
      <c r="G298" s="300"/>
      <c r="H298" s="300"/>
      <c r="I298" s="300"/>
      <c r="J298" s="300"/>
      <c r="K298" s="300"/>
      <c r="L298" s="300"/>
      <c r="M298" s="300"/>
      <c r="N298" s="300"/>
      <c r="O298" s="300"/>
      <c r="P298" s="300"/>
      <c r="Q298" s="300"/>
      <c r="R298" s="300"/>
      <c r="S298" s="300"/>
      <c r="T298" s="300"/>
      <c r="U298" s="301"/>
      <c r="V298" s="117"/>
      <c r="W298" s="117"/>
    </row>
    <row r="299" spans="1:23" x14ac:dyDescent="0.25">
      <c r="R299" s="94"/>
      <c r="T299" s="10"/>
      <c r="U299" s="130"/>
      <c r="V299" s="94"/>
      <c r="W299"/>
    </row>
    <row r="300" spans="1:23" x14ac:dyDescent="0.25">
      <c r="R300" s="94"/>
      <c r="T300" s="10"/>
      <c r="U300" s="130"/>
      <c r="V300" s="94"/>
      <c r="W300"/>
    </row>
    <row r="301" spans="1:23" x14ac:dyDescent="0.25">
      <c r="R301" s="94"/>
      <c r="T301" s="10"/>
      <c r="U301" s="130"/>
      <c r="V301" s="94"/>
      <c r="W301"/>
    </row>
    <row r="302" spans="1:23" x14ac:dyDescent="0.25">
      <c r="R302" s="94"/>
      <c r="T302" s="10"/>
      <c r="U302" s="130"/>
      <c r="V302" s="94"/>
      <c r="W302"/>
    </row>
    <row r="303" spans="1:23" x14ac:dyDescent="0.25">
      <c r="R303" s="94"/>
      <c r="T303" s="10"/>
      <c r="U303" s="130"/>
      <c r="V303" s="94"/>
      <c r="W303"/>
    </row>
    <row r="304" spans="1:23" x14ac:dyDescent="0.25">
      <c r="R304" s="94"/>
      <c r="T304" s="10"/>
      <c r="U304" s="130"/>
      <c r="V304" s="94"/>
      <c r="W304"/>
    </row>
    <row r="305" spans="18:23" x14ac:dyDescent="0.25">
      <c r="R305" s="94"/>
      <c r="T305" s="10"/>
      <c r="U305" s="130"/>
      <c r="V305" s="94"/>
      <c r="W305"/>
    </row>
    <row r="306" spans="18:23" x14ac:dyDescent="0.25">
      <c r="R306" s="94"/>
      <c r="T306" s="10"/>
      <c r="U306" s="130"/>
      <c r="V306" s="94"/>
      <c r="W306"/>
    </row>
    <row r="307" spans="18:23" x14ac:dyDescent="0.25">
      <c r="R307" s="94"/>
      <c r="T307" s="10"/>
      <c r="U307" s="130"/>
      <c r="V307" s="94"/>
      <c r="W307"/>
    </row>
    <row r="308" spans="18:23" x14ac:dyDescent="0.25">
      <c r="R308" s="94"/>
      <c r="T308" s="10"/>
      <c r="U308" s="130"/>
      <c r="V308" s="94"/>
      <c r="W308"/>
    </row>
    <row r="309" spans="18:23" x14ac:dyDescent="0.25">
      <c r="R309" s="94"/>
      <c r="T309" s="10"/>
      <c r="U309" s="130"/>
      <c r="V309" s="94"/>
      <c r="W309"/>
    </row>
    <row r="310" spans="18:23" x14ac:dyDescent="0.25">
      <c r="R310" s="94"/>
      <c r="T310" s="10"/>
      <c r="U310" s="130"/>
      <c r="V310" s="94"/>
      <c r="W310"/>
    </row>
    <row r="311" spans="18:23" x14ac:dyDescent="0.25">
      <c r="R311" s="94"/>
      <c r="T311" s="10"/>
      <c r="U311" s="130"/>
      <c r="V311" s="94"/>
      <c r="W311"/>
    </row>
    <row r="312" spans="18:23" x14ac:dyDescent="0.25">
      <c r="R312" s="94"/>
      <c r="T312" s="10"/>
      <c r="U312" s="130"/>
      <c r="V312" s="94"/>
      <c r="W312"/>
    </row>
    <row r="313" spans="18:23" x14ac:dyDescent="0.25">
      <c r="R313" s="94"/>
      <c r="T313" s="10"/>
      <c r="U313" s="130"/>
      <c r="V313" s="94"/>
      <c r="W313"/>
    </row>
    <row r="314" spans="18:23" x14ac:dyDescent="0.25">
      <c r="R314" s="94"/>
      <c r="T314" s="10"/>
      <c r="U314" s="130"/>
      <c r="V314" s="94"/>
      <c r="W314"/>
    </row>
    <row r="315" spans="18:23" x14ac:dyDescent="0.25">
      <c r="R315" s="94"/>
      <c r="T315" s="10"/>
      <c r="U315" s="130"/>
      <c r="V315" s="94"/>
      <c r="W315"/>
    </row>
    <row r="316" spans="18:23" x14ac:dyDescent="0.25">
      <c r="R316" s="94"/>
      <c r="T316" s="10"/>
      <c r="U316" s="130"/>
      <c r="V316" s="94"/>
      <c r="W316"/>
    </row>
    <row r="317" spans="18:23" x14ac:dyDescent="0.25">
      <c r="R317" s="94"/>
      <c r="T317" s="10"/>
      <c r="U317" s="130"/>
      <c r="V317" s="94"/>
      <c r="W317"/>
    </row>
    <row r="318" spans="18:23" x14ac:dyDescent="0.25">
      <c r="R318" s="94"/>
      <c r="T318" s="10"/>
      <c r="U318" s="130"/>
      <c r="V318" s="94"/>
      <c r="W318"/>
    </row>
    <row r="319" spans="18:23" x14ac:dyDescent="0.25">
      <c r="R319" s="94"/>
      <c r="T319" s="10"/>
      <c r="U319" s="130"/>
      <c r="V319" s="94"/>
      <c r="W319"/>
    </row>
    <row r="320" spans="18:23" x14ac:dyDescent="0.25">
      <c r="R320" s="94"/>
      <c r="T320" s="10"/>
      <c r="U320" s="130"/>
      <c r="V320" s="94"/>
      <c r="W320"/>
    </row>
    <row r="321" spans="18:23" x14ac:dyDescent="0.25">
      <c r="R321" s="94"/>
      <c r="T321" s="10"/>
      <c r="U321" s="130"/>
      <c r="V321" s="94"/>
      <c r="W321"/>
    </row>
    <row r="322" spans="18:23" x14ac:dyDescent="0.25">
      <c r="R322" s="94"/>
      <c r="T322" s="10"/>
      <c r="U322" s="130"/>
      <c r="V322" s="94"/>
      <c r="W322"/>
    </row>
    <row r="323" spans="18:23" x14ac:dyDescent="0.25">
      <c r="R323" s="94"/>
      <c r="T323" s="10"/>
      <c r="U323" s="130"/>
      <c r="V323" s="94"/>
      <c r="W323"/>
    </row>
    <row r="324" spans="18:23" x14ac:dyDescent="0.25">
      <c r="R324" s="94"/>
      <c r="T324" s="10"/>
      <c r="U324" s="130"/>
      <c r="V324" s="94"/>
      <c r="W324"/>
    </row>
    <row r="325" spans="18:23" x14ac:dyDescent="0.25">
      <c r="R325" s="94"/>
      <c r="T325" s="10"/>
      <c r="U325" s="130"/>
      <c r="V325" s="94"/>
      <c r="W325"/>
    </row>
    <row r="326" spans="18:23" x14ac:dyDescent="0.25">
      <c r="R326" s="94"/>
      <c r="T326" s="10"/>
      <c r="U326" s="130"/>
      <c r="V326" s="94"/>
      <c r="W326"/>
    </row>
    <row r="327" spans="18:23" x14ac:dyDescent="0.25">
      <c r="R327" s="94"/>
      <c r="T327" s="10"/>
      <c r="U327" s="130"/>
      <c r="V327" s="94"/>
      <c r="W327"/>
    </row>
    <row r="328" spans="18:23" x14ac:dyDescent="0.25">
      <c r="R328" s="94"/>
      <c r="T328" s="10"/>
      <c r="U328" s="130"/>
      <c r="V328" s="94"/>
      <c r="W328"/>
    </row>
    <row r="329" spans="18:23" x14ac:dyDescent="0.25">
      <c r="R329" s="94"/>
      <c r="T329" s="10"/>
      <c r="U329" s="130"/>
      <c r="V329" s="94"/>
      <c r="W329"/>
    </row>
    <row r="330" spans="18:23" x14ac:dyDescent="0.25">
      <c r="R330" s="94"/>
      <c r="T330" s="10"/>
      <c r="U330" s="130"/>
      <c r="V330" s="94"/>
      <c r="W330"/>
    </row>
    <row r="331" spans="18:23" x14ac:dyDescent="0.25">
      <c r="R331" s="94"/>
      <c r="T331" s="10"/>
      <c r="U331" s="130"/>
      <c r="V331" s="94"/>
      <c r="W331"/>
    </row>
    <row r="332" spans="18:23" x14ac:dyDescent="0.25">
      <c r="R332" s="94"/>
      <c r="T332" s="10"/>
      <c r="U332" s="130"/>
      <c r="V332" s="94"/>
      <c r="W332"/>
    </row>
    <row r="333" spans="18:23" x14ac:dyDescent="0.25">
      <c r="R333" s="94"/>
      <c r="T333" s="10"/>
      <c r="U333" s="130"/>
      <c r="V333" s="94"/>
      <c r="W333"/>
    </row>
    <row r="334" spans="18:23" x14ac:dyDescent="0.25">
      <c r="R334" s="94"/>
      <c r="T334" s="10"/>
      <c r="U334" s="130"/>
      <c r="V334" s="94"/>
      <c r="W334"/>
    </row>
    <row r="335" spans="18:23" x14ac:dyDescent="0.25">
      <c r="R335" s="94"/>
      <c r="T335" s="10"/>
      <c r="U335" s="130"/>
      <c r="V335" s="94"/>
      <c r="W335"/>
    </row>
    <row r="336" spans="18:23" x14ac:dyDescent="0.25">
      <c r="R336" s="94"/>
      <c r="T336" s="10"/>
      <c r="U336" s="130"/>
      <c r="V336" s="94"/>
      <c r="W336"/>
    </row>
    <row r="337" spans="18:23" x14ac:dyDescent="0.25">
      <c r="R337" s="94"/>
      <c r="T337" s="10"/>
      <c r="U337" s="130"/>
      <c r="V337" s="94"/>
      <c r="W337"/>
    </row>
    <row r="338" spans="18:23" x14ac:dyDescent="0.25">
      <c r="R338" s="94"/>
      <c r="T338" s="10"/>
      <c r="U338" s="130"/>
      <c r="V338" s="94"/>
      <c r="W338"/>
    </row>
    <row r="339" spans="18:23" x14ac:dyDescent="0.25">
      <c r="R339" s="94"/>
      <c r="T339" s="10"/>
      <c r="U339" s="130"/>
      <c r="V339" s="94"/>
      <c r="W339"/>
    </row>
    <row r="340" spans="18:23" x14ac:dyDescent="0.25">
      <c r="R340" s="94"/>
      <c r="T340" s="10"/>
      <c r="U340" s="130"/>
      <c r="V340" s="94"/>
      <c r="W340"/>
    </row>
    <row r="341" spans="18:23" x14ac:dyDescent="0.25">
      <c r="R341" s="94"/>
      <c r="T341" s="10"/>
      <c r="U341" s="130"/>
      <c r="V341" s="94"/>
      <c r="W341"/>
    </row>
    <row r="342" spans="18:23" x14ac:dyDescent="0.25">
      <c r="R342" s="94"/>
      <c r="T342" s="10"/>
      <c r="U342" s="130"/>
      <c r="V342" s="94"/>
      <c r="W342"/>
    </row>
    <row r="343" spans="18:23" x14ac:dyDescent="0.25">
      <c r="R343" s="94"/>
      <c r="T343" s="10"/>
      <c r="U343" s="130"/>
      <c r="V343" s="94"/>
      <c r="W343"/>
    </row>
    <row r="344" spans="18:23" x14ac:dyDescent="0.25">
      <c r="R344" s="94"/>
      <c r="T344" s="10"/>
      <c r="U344" s="130"/>
      <c r="V344" s="94"/>
      <c r="W344"/>
    </row>
    <row r="345" spans="18:23" x14ac:dyDescent="0.25">
      <c r="R345" s="94"/>
      <c r="T345" s="10"/>
      <c r="U345" s="130"/>
      <c r="V345" s="94"/>
      <c r="W345"/>
    </row>
    <row r="346" spans="18:23" x14ac:dyDescent="0.25">
      <c r="R346" s="94"/>
      <c r="T346" s="10"/>
      <c r="U346" s="130"/>
      <c r="V346" s="94"/>
      <c r="W346"/>
    </row>
    <row r="347" spans="18:23" x14ac:dyDescent="0.25">
      <c r="R347" s="94"/>
      <c r="T347" s="10"/>
      <c r="U347" s="130"/>
      <c r="V347" s="94"/>
      <c r="W347"/>
    </row>
    <row r="348" spans="18:23" x14ac:dyDescent="0.25">
      <c r="R348" s="94"/>
      <c r="T348" s="10"/>
      <c r="U348" s="130"/>
      <c r="V348" s="94"/>
      <c r="W348"/>
    </row>
    <row r="349" spans="18:23" x14ac:dyDescent="0.25">
      <c r="R349" s="94"/>
      <c r="T349" s="10"/>
      <c r="U349" s="130"/>
      <c r="V349" s="94"/>
      <c r="W349"/>
    </row>
    <row r="350" spans="18:23" x14ac:dyDescent="0.25">
      <c r="R350" s="94"/>
      <c r="T350" s="10"/>
      <c r="U350" s="130"/>
      <c r="V350" s="94"/>
      <c r="W350"/>
    </row>
    <row r="351" spans="18:23" x14ac:dyDescent="0.25">
      <c r="R351" s="94"/>
      <c r="T351" s="10"/>
      <c r="U351" s="130"/>
      <c r="V351" s="94"/>
      <c r="W351"/>
    </row>
    <row r="352" spans="18:23" x14ac:dyDescent="0.25">
      <c r="R352" s="94"/>
      <c r="T352" s="10"/>
      <c r="U352" s="130"/>
      <c r="V352" s="94"/>
      <c r="W352"/>
    </row>
    <row r="353" spans="18:23" x14ac:dyDescent="0.25">
      <c r="R353" s="94"/>
      <c r="T353" s="10"/>
      <c r="U353" s="130"/>
      <c r="V353" s="94"/>
      <c r="W353"/>
    </row>
    <row r="354" spans="18:23" x14ac:dyDescent="0.25">
      <c r="R354" s="94"/>
      <c r="T354" s="10"/>
      <c r="U354" s="130"/>
      <c r="V354" s="94"/>
      <c r="W354"/>
    </row>
    <row r="355" spans="18:23" x14ac:dyDescent="0.25">
      <c r="R355" s="94"/>
      <c r="T355" s="10"/>
      <c r="U355" s="130"/>
      <c r="V355" s="94"/>
      <c r="W355"/>
    </row>
    <row r="356" spans="18:23" x14ac:dyDescent="0.25">
      <c r="R356" s="94"/>
      <c r="T356" s="10"/>
      <c r="U356" s="130"/>
      <c r="V356" s="94"/>
      <c r="W356"/>
    </row>
    <row r="357" spans="18:23" x14ac:dyDescent="0.25">
      <c r="R357" s="94"/>
      <c r="T357" s="10"/>
      <c r="U357" s="130"/>
      <c r="V357" s="94"/>
      <c r="W357"/>
    </row>
    <row r="358" spans="18:23" x14ac:dyDescent="0.25">
      <c r="R358" s="94"/>
      <c r="T358" s="10"/>
      <c r="U358" s="130"/>
      <c r="V358" s="94"/>
      <c r="W358"/>
    </row>
    <row r="359" spans="18:23" x14ac:dyDescent="0.25">
      <c r="R359" s="94"/>
      <c r="T359" s="10"/>
      <c r="U359" s="130"/>
      <c r="V359" s="94"/>
      <c r="W359"/>
    </row>
    <row r="360" spans="18:23" x14ac:dyDescent="0.25">
      <c r="R360" s="94"/>
      <c r="T360" s="10"/>
      <c r="U360" s="130"/>
      <c r="V360" s="94"/>
      <c r="W360"/>
    </row>
    <row r="361" spans="18:23" x14ac:dyDescent="0.25">
      <c r="R361" s="94"/>
      <c r="T361" s="10"/>
      <c r="U361" s="130"/>
      <c r="V361" s="94"/>
      <c r="W361"/>
    </row>
    <row r="362" spans="18:23" x14ac:dyDescent="0.25">
      <c r="R362" s="94"/>
      <c r="T362" s="10"/>
      <c r="U362" s="130"/>
      <c r="V362" s="94"/>
      <c r="W362"/>
    </row>
    <row r="363" spans="18:23" x14ac:dyDescent="0.25">
      <c r="R363" s="94"/>
      <c r="T363" s="10"/>
      <c r="U363" s="130"/>
      <c r="V363" s="94"/>
      <c r="W363"/>
    </row>
    <row r="364" spans="18:23" x14ac:dyDescent="0.25">
      <c r="R364" s="94"/>
      <c r="T364" s="10"/>
      <c r="U364" s="130"/>
      <c r="V364" s="94"/>
      <c r="W364"/>
    </row>
    <row r="365" spans="18:23" x14ac:dyDescent="0.25">
      <c r="R365" s="94"/>
      <c r="T365" s="10"/>
      <c r="U365" s="130"/>
      <c r="V365" s="94"/>
      <c r="W365"/>
    </row>
    <row r="366" spans="18:23" x14ac:dyDescent="0.25">
      <c r="R366" s="94"/>
      <c r="T366" s="10"/>
      <c r="U366" s="130"/>
      <c r="V366" s="94"/>
      <c r="W366"/>
    </row>
    <row r="367" spans="18:23" x14ac:dyDescent="0.25">
      <c r="R367" s="94"/>
      <c r="T367" s="10"/>
      <c r="U367" s="130"/>
      <c r="V367" s="94"/>
      <c r="W367"/>
    </row>
    <row r="368" spans="18:23" x14ac:dyDescent="0.25">
      <c r="R368" s="94"/>
      <c r="T368" s="10"/>
      <c r="U368" s="130"/>
      <c r="V368" s="94"/>
      <c r="W368"/>
    </row>
    <row r="369" spans="18:23" x14ac:dyDescent="0.25">
      <c r="R369" s="94"/>
      <c r="T369" s="10"/>
      <c r="U369" s="130"/>
      <c r="V369" s="94"/>
      <c r="W369"/>
    </row>
    <row r="370" spans="18:23" x14ac:dyDescent="0.25">
      <c r="R370" s="94"/>
      <c r="T370" s="10"/>
      <c r="U370" s="130"/>
      <c r="V370" s="94"/>
      <c r="W370"/>
    </row>
    <row r="371" spans="18:23" x14ac:dyDescent="0.25">
      <c r="R371" s="94"/>
      <c r="T371" s="10"/>
      <c r="U371" s="130"/>
      <c r="V371" s="94"/>
      <c r="W371"/>
    </row>
    <row r="372" spans="18:23" x14ac:dyDescent="0.25">
      <c r="R372" s="94"/>
      <c r="T372" s="10"/>
      <c r="U372" s="130"/>
      <c r="V372" s="94"/>
      <c r="W372"/>
    </row>
    <row r="373" spans="18:23" x14ac:dyDescent="0.25">
      <c r="R373" s="94"/>
      <c r="T373" s="10"/>
      <c r="U373" s="130"/>
      <c r="V373" s="94"/>
      <c r="W373"/>
    </row>
    <row r="374" spans="18:23" x14ac:dyDescent="0.25">
      <c r="R374" s="94"/>
      <c r="T374" s="10"/>
      <c r="U374" s="130"/>
      <c r="V374" s="94"/>
      <c r="W374"/>
    </row>
    <row r="375" spans="18:23" x14ac:dyDescent="0.25">
      <c r="R375" s="94"/>
      <c r="T375" s="10"/>
      <c r="U375" s="130"/>
      <c r="V375" s="94"/>
      <c r="W375"/>
    </row>
    <row r="376" spans="18:23" x14ac:dyDescent="0.25">
      <c r="R376" s="94"/>
      <c r="T376" s="10"/>
      <c r="U376" s="130"/>
      <c r="V376" s="94"/>
      <c r="W376"/>
    </row>
    <row r="377" spans="18:23" x14ac:dyDescent="0.25">
      <c r="R377" s="94"/>
      <c r="T377" s="10"/>
      <c r="U377" s="130"/>
      <c r="V377" s="94"/>
      <c r="W377"/>
    </row>
    <row r="378" spans="18:23" x14ac:dyDescent="0.25">
      <c r="R378" s="94"/>
      <c r="T378" s="10"/>
      <c r="U378" s="130"/>
      <c r="V378" s="94"/>
      <c r="W378"/>
    </row>
    <row r="379" spans="18:23" x14ac:dyDescent="0.25">
      <c r="R379" s="94"/>
      <c r="T379" s="10"/>
      <c r="U379" s="130"/>
      <c r="V379" s="94"/>
      <c r="W379"/>
    </row>
    <row r="380" spans="18:23" x14ac:dyDescent="0.25">
      <c r="R380" s="94"/>
      <c r="T380" s="10"/>
      <c r="U380" s="130"/>
      <c r="V380" s="94"/>
      <c r="W380"/>
    </row>
    <row r="381" spans="18:23" x14ac:dyDescent="0.25">
      <c r="R381" s="94"/>
      <c r="T381" s="10"/>
      <c r="U381" s="130"/>
      <c r="V381" s="94"/>
      <c r="W381"/>
    </row>
    <row r="382" spans="18:23" x14ac:dyDescent="0.25">
      <c r="R382" s="94"/>
      <c r="T382" s="10"/>
      <c r="U382" s="130"/>
      <c r="V382" s="94"/>
      <c r="W382"/>
    </row>
    <row r="383" spans="18:23" x14ac:dyDescent="0.25">
      <c r="R383" s="94"/>
      <c r="T383" s="10"/>
      <c r="U383" s="130"/>
      <c r="V383" s="94"/>
      <c r="W383"/>
    </row>
    <row r="384" spans="18:23" x14ac:dyDescent="0.25">
      <c r="R384" s="94"/>
      <c r="T384" s="10"/>
      <c r="U384" s="130"/>
      <c r="V384" s="94"/>
      <c r="W384"/>
    </row>
    <row r="385" spans="18:23" x14ac:dyDescent="0.25">
      <c r="R385" s="94"/>
      <c r="T385" s="10"/>
      <c r="U385" s="130"/>
      <c r="V385" s="94"/>
      <c r="W385"/>
    </row>
    <row r="386" spans="18:23" x14ac:dyDescent="0.25">
      <c r="R386" s="94"/>
      <c r="T386" s="10"/>
      <c r="U386" s="130"/>
      <c r="V386" s="94"/>
      <c r="W386"/>
    </row>
    <row r="387" spans="18:23" x14ac:dyDescent="0.25">
      <c r="R387" s="94"/>
      <c r="T387" s="10"/>
      <c r="U387" s="130"/>
      <c r="V387" s="94"/>
      <c r="W387"/>
    </row>
    <row r="388" spans="18:23" x14ac:dyDescent="0.25">
      <c r="R388" s="94"/>
      <c r="T388" s="10"/>
      <c r="U388" s="130"/>
      <c r="V388" s="94"/>
      <c r="W388"/>
    </row>
    <row r="389" spans="18:23" x14ac:dyDescent="0.25">
      <c r="R389" s="94"/>
      <c r="T389" s="10"/>
      <c r="U389" s="130"/>
      <c r="V389" s="94"/>
      <c r="W389"/>
    </row>
    <row r="390" spans="18:23" x14ac:dyDescent="0.25">
      <c r="R390" s="94"/>
      <c r="T390" s="10"/>
      <c r="U390" s="130"/>
      <c r="V390" s="94"/>
      <c r="W390"/>
    </row>
    <row r="391" spans="18:23" x14ac:dyDescent="0.25">
      <c r="R391" s="94"/>
      <c r="T391" s="10"/>
      <c r="U391" s="130"/>
      <c r="V391" s="94"/>
      <c r="W391"/>
    </row>
    <row r="392" spans="18:23" x14ac:dyDescent="0.25">
      <c r="R392" s="94"/>
      <c r="T392" s="10"/>
      <c r="U392" s="130"/>
      <c r="V392" s="94"/>
      <c r="W392"/>
    </row>
    <row r="393" spans="18:23" x14ac:dyDescent="0.25">
      <c r="R393" s="94"/>
      <c r="T393" s="10"/>
      <c r="U393" s="130"/>
      <c r="V393" s="94"/>
      <c r="W393"/>
    </row>
    <row r="394" spans="18:23" x14ac:dyDescent="0.25">
      <c r="R394" s="94"/>
      <c r="T394" s="10"/>
      <c r="U394" s="130"/>
      <c r="V394" s="94"/>
      <c r="W394"/>
    </row>
    <row r="395" spans="18:23" x14ac:dyDescent="0.25">
      <c r="R395" s="94"/>
      <c r="T395" s="10"/>
      <c r="U395" s="130"/>
      <c r="V395" s="94"/>
      <c r="W395"/>
    </row>
    <row r="396" spans="18:23" x14ac:dyDescent="0.25">
      <c r="R396" s="94"/>
      <c r="T396" s="10"/>
      <c r="U396" s="130"/>
      <c r="V396" s="94"/>
      <c r="W396"/>
    </row>
    <row r="397" spans="18:23" x14ac:dyDescent="0.25">
      <c r="R397" s="94"/>
      <c r="T397" s="10"/>
      <c r="U397" s="130"/>
      <c r="V397" s="94"/>
      <c r="W397"/>
    </row>
    <row r="398" spans="18:23" x14ac:dyDescent="0.25">
      <c r="R398" s="94"/>
      <c r="T398" s="10"/>
      <c r="U398" s="130"/>
      <c r="V398" s="94"/>
      <c r="W398"/>
    </row>
    <row r="399" spans="18:23" x14ac:dyDescent="0.25">
      <c r="R399" s="94"/>
      <c r="T399" s="10"/>
      <c r="U399" s="130"/>
      <c r="V399" s="94"/>
      <c r="W399"/>
    </row>
    <row r="400" spans="18:23" x14ac:dyDescent="0.25">
      <c r="R400" s="94"/>
      <c r="T400" s="10"/>
      <c r="U400" s="130"/>
      <c r="V400" s="94"/>
      <c r="W400"/>
    </row>
    <row r="401" spans="18:23" x14ac:dyDescent="0.25">
      <c r="R401" s="94"/>
      <c r="T401" s="10"/>
      <c r="U401" s="130"/>
      <c r="V401" s="94"/>
      <c r="W401"/>
    </row>
    <row r="402" spans="18:23" x14ac:dyDescent="0.25">
      <c r="R402" s="94"/>
      <c r="T402" s="10"/>
      <c r="U402" s="130"/>
      <c r="V402" s="94"/>
      <c r="W402"/>
    </row>
    <row r="403" spans="18:23" x14ac:dyDescent="0.25">
      <c r="R403" s="94"/>
      <c r="T403" s="10"/>
      <c r="U403" s="130"/>
      <c r="V403" s="94"/>
      <c r="W403"/>
    </row>
    <row r="404" spans="18:23" x14ac:dyDescent="0.25">
      <c r="R404" s="94"/>
      <c r="T404" s="10"/>
      <c r="U404" s="130"/>
      <c r="V404" s="94"/>
      <c r="W404"/>
    </row>
    <row r="405" spans="18:23" x14ac:dyDescent="0.25">
      <c r="R405" s="94"/>
      <c r="T405" s="10"/>
      <c r="U405" s="130"/>
      <c r="V405" s="94"/>
      <c r="W405"/>
    </row>
    <row r="406" spans="18:23" x14ac:dyDescent="0.25">
      <c r="R406" s="94"/>
      <c r="T406" s="10"/>
      <c r="U406" s="130"/>
      <c r="V406" s="94"/>
      <c r="W406"/>
    </row>
    <row r="407" spans="18:23" x14ac:dyDescent="0.25">
      <c r="R407" s="94"/>
      <c r="T407" s="10"/>
      <c r="U407" s="130"/>
      <c r="V407" s="94"/>
      <c r="W407"/>
    </row>
    <row r="408" spans="18:23" x14ac:dyDescent="0.25">
      <c r="R408" s="94"/>
      <c r="T408" s="10"/>
      <c r="U408" s="130"/>
      <c r="V408" s="94"/>
      <c r="W408"/>
    </row>
    <row r="409" spans="18:23" x14ac:dyDescent="0.25">
      <c r="R409" s="94"/>
      <c r="T409" s="10"/>
      <c r="U409" s="130"/>
      <c r="V409" s="94"/>
      <c r="W409"/>
    </row>
    <row r="410" spans="18:23" x14ac:dyDescent="0.25">
      <c r="R410" s="94"/>
      <c r="T410" s="10"/>
      <c r="U410" s="130"/>
      <c r="V410" s="94"/>
      <c r="W410"/>
    </row>
    <row r="411" spans="18:23" x14ac:dyDescent="0.25">
      <c r="R411" s="94"/>
      <c r="T411" s="10"/>
      <c r="U411" s="130"/>
      <c r="V411" s="94"/>
      <c r="W411"/>
    </row>
    <row r="412" spans="18:23" x14ac:dyDescent="0.25">
      <c r="R412" s="94"/>
      <c r="T412" s="10"/>
      <c r="U412" s="130"/>
      <c r="V412" s="94"/>
      <c r="W412"/>
    </row>
    <row r="413" spans="18:23" x14ac:dyDescent="0.25">
      <c r="R413" s="94"/>
      <c r="T413" s="10"/>
      <c r="U413" s="130"/>
      <c r="V413" s="94"/>
      <c r="W413"/>
    </row>
    <row r="414" spans="18:23" x14ac:dyDescent="0.25">
      <c r="R414" s="94"/>
      <c r="T414" s="10"/>
      <c r="U414" s="130"/>
      <c r="V414" s="94"/>
      <c r="W414"/>
    </row>
    <row r="415" spans="18:23" x14ac:dyDescent="0.25">
      <c r="R415" s="94"/>
      <c r="T415" s="10"/>
      <c r="U415" s="130"/>
      <c r="V415" s="94"/>
      <c r="W415"/>
    </row>
    <row r="416" spans="18:23" x14ac:dyDescent="0.25">
      <c r="R416" s="94"/>
      <c r="T416" s="10"/>
      <c r="U416" s="130"/>
      <c r="V416" s="94"/>
      <c r="W416"/>
    </row>
    <row r="417" spans="18:23" x14ac:dyDescent="0.25">
      <c r="R417" s="94"/>
      <c r="T417" s="10"/>
      <c r="U417" s="130"/>
      <c r="V417" s="94"/>
      <c r="W417"/>
    </row>
    <row r="418" spans="18:23" x14ac:dyDescent="0.25">
      <c r="R418" s="94"/>
      <c r="T418" s="10"/>
      <c r="U418" s="130"/>
      <c r="V418" s="94"/>
      <c r="W418"/>
    </row>
    <row r="419" spans="18:23" x14ac:dyDescent="0.25">
      <c r="R419" s="94"/>
      <c r="T419" s="10"/>
      <c r="U419" s="130"/>
      <c r="V419" s="94"/>
      <c r="W419"/>
    </row>
    <row r="420" spans="18:23" x14ac:dyDescent="0.25">
      <c r="R420" s="94"/>
      <c r="T420" s="10"/>
      <c r="U420" s="130"/>
      <c r="V420" s="94"/>
      <c r="W420"/>
    </row>
    <row r="421" spans="18:23" x14ac:dyDescent="0.25">
      <c r="R421" s="94"/>
      <c r="T421" s="10"/>
      <c r="U421" s="130"/>
      <c r="V421" s="94"/>
      <c r="W421"/>
    </row>
    <row r="422" spans="18:23" x14ac:dyDescent="0.25">
      <c r="R422" s="94"/>
      <c r="T422" s="10"/>
      <c r="U422" s="130"/>
      <c r="V422" s="94"/>
      <c r="W422"/>
    </row>
    <row r="423" spans="18:23" x14ac:dyDescent="0.25">
      <c r="R423" s="94"/>
      <c r="T423" s="10"/>
      <c r="U423" s="130"/>
      <c r="V423" s="94"/>
      <c r="W423"/>
    </row>
    <row r="424" spans="18:23" x14ac:dyDescent="0.25">
      <c r="R424" s="94"/>
      <c r="T424" s="10"/>
      <c r="U424" s="130"/>
      <c r="V424" s="94"/>
      <c r="W424"/>
    </row>
    <row r="425" spans="18:23" x14ac:dyDescent="0.25">
      <c r="R425" s="94"/>
      <c r="T425" s="10"/>
      <c r="U425" s="130"/>
      <c r="V425" s="94"/>
      <c r="W425"/>
    </row>
    <row r="426" spans="18:23" x14ac:dyDescent="0.25">
      <c r="R426" s="94"/>
      <c r="T426" s="10"/>
      <c r="U426" s="130"/>
      <c r="V426" s="94"/>
      <c r="W426"/>
    </row>
    <row r="427" spans="18:23" x14ac:dyDescent="0.25">
      <c r="R427" s="94"/>
      <c r="T427" s="10"/>
      <c r="U427" s="130"/>
      <c r="V427" s="94"/>
      <c r="W427"/>
    </row>
    <row r="428" spans="18:23" x14ac:dyDescent="0.25">
      <c r="R428" s="94"/>
      <c r="T428" s="10"/>
      <c r="U428" s="130"/>
      <c r="V428" s="94"/>
      <c r="W428"/>
    </row>
    <row r="429" spans="18:23" x14ac:dyDescent="0.25">
      <c r="R429" s="94"/>
      <c r="T429" s="10"/>
      <c r="U429" s="130"/>
      <c r="V429" s="94"/>
      <c r="W429"/>
    </row>
    <row r="430" spans="18:23" x14ac:dyDescent="0.25">
      <c r="R430" s="94"/>
      <c r="T430" s="10"/>
      <c r="U430" s="130"/>
      <c r="V430" s="94"/>
      <c r="W430"/>
    </row>
    <row r="431" spans="18:23" x14ac:dyDescent="0.25">
      <c r="R431" s="94"/>
      <c r="T431" s="10"/>
      <c r="U431" s="130"/>
      <c r="V431" s="94"/>
      <c r="W431"/>
    </row>
    <row r="432" spans="18:23" x14ac:dyDescent="0.25">
      <c r="R432" s="94"/>
      <c r="T432" s="10"/>
      <c r="U432" s="130"/>
      <c r="V432" s="94"/>
      <c r="W432"/>
    </row>
    <row r="433" spans="18:23" x14ac:dyDescent="0.25">
      <c r="R433" s="94"/>
      <c r="T433" s="10"/>
      <c r="U433" s="130"/>
      <c r="V433" s="94"/>
      <c r="W433"/>
    </row>
    <row r="434" spans="18:23" x14ac:dyDescent="0.25">
      <c r="R434" s="94"/>
      <c r="T434" s="10"/>
      <c r="U434" s="130"/>
      <c r="V434" s="94"/>
      <c r="W434"/>
    </row>
    <row r="435" spans="18:23" x14ac:dyDescent="0.25">
      <c r="R435" s="94"/>
      <c r="T435" s="10"/>
      <c r="U435" s="130"/>
      <c r="V435" s="94"/>
      <c r="W435"/>
    </row>
    <row r="436" spans="18:23" x14ac:dyDescent="0.25">
      <c r="R436" s="94"/>
      <c r="T436" s="10"/>
      <c r="U436" s="130"/>
      <c r="V436" s="94"/>
      <c r="W436"/>
    </row>
    <row r="437" spans="18:23" x14ac:dyDescent="0.25">
      <c r="R437" s="94"/>
      <c r="T437" s="10"/>
      <c r="U437" s="130"/>
      <c r="V437" s="94"/>
      <c r="W437"/>
    </row>
    <row r="438" spans="18:23" x14ac:dyDescent="0.25">
      <c r="R438" s="94"/>
      <c r="T438" s="10"/>
      <c r="U438" s="130"/>
      <c r="V438" s="94"/>
      <c r="W438"/>
    </row>
    <row r="439" spans="18:23" x14ac:dyDescent="0.25">
      <c r="R439" s="94"/>
      <c r="T439" s="10"/>
      <c r="U439" s="130"/>
      <c r="V439" s="94"/>
      <c r="W439"/>
    </row>
    <row r="440" spans="18:23" x14ac:dyDescent="0.25">
      <c r="R440" s="94"/>
      <c r="T440" s="10"/>
      <c r="U440" s="130"/>
      <c r="V440" s="94"/>
      <c r="W440"/>
    </row>
    <row r="441" spans="18:23" x14ac:dyDescent="0.25">
      <c r="R441" s="94"/>
      <c r="T441" s="10"/>
      <c r="U441" s="130"/>
      <c r="V441" s="94"/>
      <c r="W441"/>
    </row>
    <row r="442" spans="18:23" x14ac:dyDescent="0.25">
      <c r="R442" s="94"/>
      <c r="T442" s="10"/>
      <c r="U442" s="130"/>
      <c r="V442" s="94"/>
      <c r="W442"/>
    </row>
    <row r="443" spans="18:23" x14ac:dyDescent="0.25">
      <c r="R443" s="94"/>
      <c r="T443" s="10"/>
      <c r="U443" s="130"/>
      <c r="V443" s="94"/>
      <c r="W443"/>
    </row>
    <row r="444" spans="18:23" x14ac:dyDescent="0.25">
      <c r="R444" s="94"/>
      <c r="T444" s="10"/>
      <c r="U444" s="130"/>
      <c r="V444" s="94"/>
      <c r="W444"/>
    </row>
    <row r="445" spans="18:23" x14ac:dyDescent="0.25">
      <c r="R445" s="94"/>
      <c r="T445" s="10"/>
      <c r="U445" s="130"/>
      <c r="V445" s="94"/>
      <c r="W445"/>
    </row>
    <row r="446" spans="18:23" x14ac:dyDescent="0.25">
      <c r="R446" s="94"/>
      <c r="T446" s="10"/>
      <c r="U446" s="130"/>
      <c r="V446" s="94"/>
      <c r="W446"/>
    </row>
    <row r="447" spans="18:23" x14ac:dyDescent="0.25">
      <c r="R447" s="94"/>
      <c r="T447" s="10"/>
      <c r="U447" s="130"/>
      <c r="V447" s="94"/>
      <c r="W447"/>
    </row>
    <row r="448" spans="18:23" x14ac:dyDescent="0.25">
      <c r="R448" s="94"/>
      <c r="T448" s="10"/>
      <c r="U448" s="130"/>
      <c r="V448" s="94"/>
      <c r="W448"/>
    </row>
    <row r="449" spans="18:23" x14ac:dyDescent="0.25">
      <c r="R449" s="94"/>
      <c r="T449" s="10"/>
      <c r="U449" s="130"/>
      <c r="V449" s="94"/>
      <c r="W449"/>
    </row>
    <row r="450" spans="18:23" x14ac:dyDescent="0.25">
      <c r="R450" s="94"/>
      <c r="T450" s="10"/>
      <c r="U450" s="130"/>
      <c r="V450" s="94"/>
      <c r="W450"/>
    </row>
    <row r="451" spans="18:23" x14ac:dyDescent="0.25">
      <c r="R451" s="94"/>
      <c r="T451" s="10"/>
      <c r="U451" s="130"/>
      <c r="V451" s="94"/>
      <c r="W451"/>
    </row>
    <row r="452" spans="18:23" x14ac:dyDescent="0.25">
      <c r="R452" s="94"/>
      <c r="T452" s="10"/>
      <c r="U452" s="130"/>
      <c r="V452" s="94"/>
      <c r="W452"/>
    </row>
    <row r="453" spans="18:23" x14ac:dyDescent="0.25">
      <c r="R453" s="94"/>
      <c r="T453" s="10"/>
      <c r="U453" s="130"/>
      <c r="V453" s="94"/>
      <c r="W453"/>
    </row>
    <row r="454" spans="18:23" x14ac:dyDescent="0.25">
      <c r="R454" s="94"/>
      <c r="T454" s="10"/>
      <c r="U454" s="130"/>
      <c r="V454" s="94"/>
      <c r="W454"/>
    </row>
    <row r="455" spans="18:23" x14ac:dyDescent="0.25">
      <c r="R455" s="94"/>
      <c r="T455" s="10"/>
      <c r="U455" s="130"/>
      <c r="V455" s="94"/>
      <c r="W455"/>
    </row>
    <row r="456" spans="18:23" x14ac:dyDescent="0.25">
      <c r="R456" s="94"/>
      <c r="T456" s="10"/>
      <c r="U456" s="130"/>
      <c r="V456" s="94"/>
      <c r="W456"/>
    </row>
    <row r="457" spans="18:23" x14ac:dyDescent="0.25">
      <c r="R457" s="94"/>
      <c r="T457" s="10"/>
      <c r="U457" s="130"/>
      <c r="V457" s="94"/>
      <c r="W457"/>
    </row>
    <row r="458" spans="18:23" x14ac:dyDescent="0.25">
      <c r="R458" s="94"/>
      <c r="T458" s="10"/>
      <c r="U458" s="130"/>
      <c r="V458" s="94"/>
      <c r="W458"/>
    </row>
    <row r="459" spans="18:23" x14ac:dyDescent="0.25">
      <c r="R459" s="94"/>
      <c r="T459" s="10"/>
      <c r="U459" s="130"/>
      <c r="V459" s="94"/>
      <c r="W459"/>
    </row>
    <row r="460" spans="18:23" x14ac:dyDescent="0.25">
      <c r="R460" s="94"/>
      <c r="T460" s="10"/>
      <c r="U460" s="130"/>
      <c r="V460" s="94"/>
      <c r="W460"/>
    </row>
    <row r="461" spans="18:23" x14ac:dyDescent="0.25">
      <c r="R461" s="94"/>
      <c r="T461" s="10"/>
      <c r="U461" s="130"/>
      <c r="V461" s="94"/>
      <c r="W461"/>
    </row>
    <row r="462" spans="18:23" x14ac:dyDescent="0.25">
      <c r="R462" s="94"/>
      <c r="T462" s="10"/>
      <c r="U462" s="130"/>
      <c r="V462" s="94"/>
      <c r="W462"/>
    </row>
    <row r="463" spans="18:23" x14ac:dyDescent="0.25">
      <c r="R463" s="94"/>
      <c r="T463" s="10"/>
      <c r="U463" s="130"/>
      <c r="V463" s="94"/>
      <c r="W463"/>
    </row>
    <row r="464" spans="18:23" x14ac:dyDescent="0.25">
      <c r="R464" s="94"/>
      <c r="T464" s="10"/>
      <c r="U464" s="130"/>
      <c r="V464" s="94"/>
      <c r="W464"/>
    </row>
    <row r="465" spans="18:23" x14ac:dyDescent="0.25">
      <c r="R465" s="94"/>
      <c r="T465" s="10"/>
      <c r="U465" s="130"/>
      <c r="V465" s="94"/>
      <c r="W465"/>
    </row>
    <row r="466" spans="18:23" x14ac:dyDescent="0.25">
      <c r="R466" s="94"/>
      <c r="T466" s="10"/>
      <c r="U466" s="130"/>
      <c r="V466" s="94"/>
      <c r="W466"/>
    </row>
    <row r="467" spans="18:23" x14ac:dyDescent="0.25">
      <c r="R467" s="94"/>
      <c r="T467" s="10"/>
      <c r="U467" s="130"/>
      <c r="V467" s="94"/>
      <c r="W467"/>
    </row>
    <row r="468" spans="18:23" x14ac:dyDescent="0.25">
      <c r="R468" s="94"/>
      <c r="T468" s="10"/>
      <c r="U468" s="130"/>
      <c r="V468" s="94"/>
      <c r="W468"/>
    </row>
    <row r="469" spans="18:23" x14ac:dyDescent="0.25">
      <c r="R469" s="94"/>
      <c r="T469" s="10"/>
      <c r="U469" s="130"/>
      <c r="V469" s="94"/>
      <c r="W469"/>
    </row>
    <row r="470" spans="18:23" x14ac:dyDescent="0.25">
      <c r="R470" s="94"/>
      <c r="T470" s="10"/>
      <c r="U470" s="130"/>
      <c r="V470" s="94"/>
      <c r="W470"/>
    </row>
    <row r="471" spans="18:23" x14ac:dyDescent="0.25">
      <c r="R471" s="94"/>
      <c r="T471" s="10"/>
      <c r="U471" s="130"/>
      <c r="V471" s="94"/>
      <c r="W471"/>
    </row>
    <row r="472" spans="18:23" x14ac:dyDescent="0.25">
      <c r="R472" s="94"/>
      <c r="T472" s="10"/>
      <c r="U472" s="130"/>
      <c r="V472" s="94"/>
      <c r="W472"/>
    </row>
    <row r="473" spans="18:23" x14ac:dyDescent="0.25">
      <c r="R473" s="94"/>
      <c r="T473" s="10"/>
      <c r="U473" s="130"/>
      <c r="V473" s="94"/>
      <c r="W473"/>
    </row>
    <row r="474" spans="18:23" x14ac:dyDescent="0.25">
      <c r="R474" s="94"/>
      <c r="T474" s="10"/>
      <c r="U474" s="130"/>
      <c r="V474" s="94"/>
      <c r="W474"/>
    </row>
    <row r="475" spans="18:23" x14ac:dyDescent="0.25">
      <c r="R475" s="94"/>
      <c r="T475" s="10"/>
      <c r="U475" s="130"/>
      <c r="V475" s="94"/>
      <c r="W475"/>
    </row>
    <row r="476" spans="18:23" x14ac:dyDescent="0.25">
      <c r="R476" s="94"/>
      <c r="T476" s="10"/>
      <c r="U476" s="130"/>
      <c r="V476" s="94"/>
      <c r="W476"/>
    </row>
    <row r="477" spans="18:23" x14ac:dyDescent="0.25">
      <c r="R477" s="94"/>
      <c r="T477" s="10"/>
      <c r="U477" s="130"/>
      <c r="V477" s="94"/>
      <c r="W477"/>
    </row>
    <row r="478" spans="18:23" x14ac:dyDescent="0.25">
      <c r="R478" s="94"/>
      <c r="T478" s="10"/>
      <c r="U478" s="130"/>
      <c r="V478" s="94"/>
      <c r="W478"/>
    </row>
    <row r="479" spans="18:23" x14ac:dyDescent="0.25">
      <c r="R479" s="94"/>
      <c r="T479" s="10"/>
      <c r="U479" s="130"/>
      <c r="V479" s="94"/>
      <c r="W479"/>
    </row>
    <row r="480" spans="18:23" x14ac:dyDescent="0.25">
      <c r="R480" s="94"/>
      <c r="T480" s="10"/>
      <c r="U480" s="130"/>
      <c r="V480" s="94"/>
      <c r="W480"/>
    </row>
    <row r="481" spans="18:23" x14ac:dyDescent="0.25">
      <c r="R481" s="94"/>
      <c r="T481" s="10"/>
      <c r="U481" s="130"/>
      <c r="V481" s="94"/>
      <c r="W481"/>
    </row>
    <row r="482" spans="18:23" x14ac:dyDescent="0.25">
      <c r="R482" s="94"/>
      <c r="T482" s="10"/>
      <c r="U482" s="130"/>
      <c r="V482" s="94"/>
      <c r="W482"/>
    </row>
    <row r="483" spans="18:23" x14ac:dyDescent="0.25">
      <c r="R483" s="94"/>
      <c r="T483" s="10"/>
      <c r="U483" s="130"/>
      <c r="V483" s="94"/>
      <c r="W483"/>
    </row>
    <row r="484" spans="18:23" x14ac:dyDescent="0.25">
      <c r="R484" s="94"/>
      <c r="T484" s="10"/>
      <c r="U484" s="130"/>
      <c r="V484" s="94"/>
      <c r="W484"/>
    </row>
    <row r="485" spans="18:23" x14ac:dyDescent="0.25">
      <c r="R485" s="94"/>
      <c r="T485" s="10"/>
      <c r="U485" s="130"/>
      <c r="V485" s="94"/>
      <c r="W485"/>
    </row>
    <row r="486" spans="18:23" x14ac:dyDescent="0.25">
      <c r="R486" s="94"/>
      <c r="T486" s="10"/>
      <c r="U486" s="130"/>
      <c r="V486" s="94"/>
      <c r="W486"/>
    </row>
    <row r="487" spans="18:23" x14ac:dyDescent="0.25">
      <c r="R487" s="94"/>
      <c r="T487" s="10"/>
      <c r="U487" s="130"/>
      <c r="V487" s="94"/>
      <c r="W487"/>
    </row>
    <row r="488" spans="18:23" x14ac:dyDescent="0.25">
      <c r="R488" s="94"/>
      <c r="T488" s="10"/>
      <c r="U488" s="130"/>
      <c r="V488" s="94"/>
      <c r="W488"/>
    </row>
    <row r="489" spans="18:23" x14ac:dyDescent="0.25">
      <c r="R489" s="94"/>
      <c r="T489" s="10"/>
      <c r="U489" s="130"/>
      <c r="V489" s="94"/>
      <c r="W489"/>
    </row>
    <row r="490" spans="18:23" x14ac:dyDescent="0.25">
      <c r="R490" s="94"/>
      <c r="T490" s="10"/>
      <c r="U490" s="130"/>
      <c r="V490" s="94"/>
      <c r="W490"/>
    </row>
    <row r="491" spans="18:23" x14ac:dyDescent="0.25">
      <c r="R491" s="94"/>
      <c r="T491" s="10"/>
      <c r="U491" s="130"/>
      <c r="V491" s="94"/>
      <c r="W491"/>
    </row>
    <row r="492" spans="18:23" x14ac:dyDescent="0.25">
      <c r="R492" s="94"/>
      <c r="T492" s="10"/>
      <c r="U492" s="130"/>
      <c r="V492" s="94"/>
      <c r="W492"/>
    </row>
    <row r="493" spans="18:23" x14ac:dyDescent="0.25">
      <c r="R493" s="94"/>
      <c r="T493" s="10"/>
      <c r="U493" s="130"/>
      <c r="V493" s="94"/>
      <c r="W493"/>
    </row>
    <row r="494" spans="18:23" x14ac:dyDescent="0.25">
      <c r="R494" s="94"/>
      <c r="T494" s="10"/>
      <c r="U494" s="130"/>
      <c r="V494" s="94"/>
      <c r="W494"/>
    </row>
    <row r="495" spans="18:23" x14ac:dyDescent="0.25">
      <c r="R495" s="94"/>
      <c r="T495" s="10"/>
      <c r="U495" s="130"/>
      <c r="V495" s="94"/>
      <c r="W495"/>
    </row>
    <row r="496" spans="18:23" x14ac:dyDescent="0.25">
      <c r="R496" s="94"/>
      <c r="T496" s="10"/>
      <c r="U496" s="130"/>
      <c r="V496" s="94"/>
      <c r="W496"/>
    </row>
    <row r="497" spans="18:23" x14ac:dyDescent="0.25">
      <c r="R497" s="94"/>
      <c r="T497" s="10"/>
      <c r="U497" s="130"/>
      <c r="V497" s="94"/>
      <c r="W497"/>
    </row>
    <row r="498" spans="18:23" x14ac:dyDescent="0.25">
      <c r="R498" s="94"/>
      <c r="T498" s="10"/>
      <c r="U498" s="130"/>
      <c r="V498" s="94"/>
      <c r="W498"/>
    </row>
    <row r="499" spans="18:23" x14ac:dyDescent="0.25">
      <c r="R499" s="94"/>
      <c r="T499" s="10"/>
      <c r="U499" s="130"/>
      <c r="V499" s="94"/>
      <c r="W499"/>
    </row>
    <row r="500" spans="18:23" x14ac:dyDescent="0.25">
      <c r="R500" s="94"/>
      <c r="T500" s="10"/>
      <c r="U500" s="130"/>
      <c r="V500" s="94"/>
      <c r="W500"/>
    </row>
    <row r="501" spans="18:23" x14ac:dyDescent="0.25">
      <c r="R501" s="94"/>
      <c r="T501" s="10"/>
      <c r="U501" s="130"/>
      <c r="V501" s="94"/>
      <c r="W501"/>
    </row>
    <row r="502" spans="18:23" x14ac:dyDescent="0.25">
      <c r="R502" s="94"/>
      <c r="T502" s="10"/>
      <c r="U502" s="130"/>
      <c r="V502" s="94"/>
      <c r="W502"/>
    </row>
    <row r="503" spans="18:23" x14ac:dyDescent="0.25">
      <c r="R503" s="94"/>
      <c r="T503" s="10"/>
      <c r="U503" s="130"/>
      <c r="V503" s="94"/>
      <c r="W503"/>
    </row>
    <row r="504" spans="18:23" x14ac:dyDescent="0.25">
      <c r="R504" s="94"/>
      <c r="T504" s="10"/>
      <c r="U504" s="130"/>
      <c r="V504" s="94"/>
      <c r="W504"/>
    </row>
    <row r="505" spans="18:23" x14ac:dyDescent="0.25">
      <c r="R505" s="94"/>
      <c r="T505" s="10"/>
      <c r="U505" s="130"/>
      <c r="V505" s="94"/>
      <c r="W505"/>
    </row>
    <row r="506" spans="18:23" x14ac:dyDescent="0.25">
      <c r="R506" s="94"/>
      <c r="T506" s="10"/>
      <c r="U506" s="130"/>
      <c r="V506" s="94"/>
      <c r="W506"/>
    </row>
    <row r="507" spans="18:23" x14ac:dyDescent="0.25">
      <c r="R507" s="94"/>
      <c r="T507" s="10"/>
      <c r="U507" s="130"/>
      <c r="V507" s="94"/>
      <c r="W507"/>
    </row>
    <row r="508" spans="18:23" x14ac:dyDescent="0.25">
      <c r="R508" s="94"/>
      <c r="T508" s="10"/>
      <c r="U508" s="130"/>
      <c r="V508" s="94"/>
      <c r="W508"/>
    </row>
    <row r="509" spans="18:23" x14ac:dyDescent="0.25">
      <c r="R509" s="94"/>
      <c r="T509" s="10"/>
      <c r="U509" s="130"/>
      <c r="V509" s="94"/>
      <c r="W509"/>
    </row>
    <row r="510" spans="18:23" x14ac:dyDescent="0.25">
      <c r="R510" s="94"/>
      <c r="T510" s="10"/>
      <c r="U510" s="130"/>
      <c r="V510" s="94"/>
      <c r="W510"/>
    </row>
    <row r="511" spans="18:23" x14ac:dyDescent="0.25">
      <c r="R511" s="94"/>
      <c r="T511" s="10"/>
      <c r="U511" s="130"/>
      <c r="V511" s="94"/>
      <c r="W511"/>
    </row>
    <row r="512" spans="18:23" x14ac:dyDescent="0.25">
      <c r="R512" s="94"/>
      <c r="T512" s="10"/>
      <c r="U512" s="130"/>
      <c r="V512" s="94"/>
      <c r="W512"/>
    </row>
    <row r="513" spans="18:23" x14ac:dyDescent="0.25">
      <c r="R513" s="94"/>
      <c r="T513" s="10"/>
      <c r="U513" s="130"/>
      <c r="V513" s="94"/>
      <c r="W513"/>
    </row>
    <row r="514" spans="18:23" x14ac:dyDescent="0.25">
      <c r="R514" s="94"/>
      <c r="T514" s="10"/>
      <c r="U514" s="130"/>
      <c r="V514" s="94"/>
      <c r="W514"/>
    </row>
    <row r="515" spans="18:23" x14ac:dyDescent="0.25">
      <c r="R515" s="94"/>
      <c r="T515" s="10"/>
      <c r="U515" s="130"/>
      <c r="V515" s="94"/>
      <c r="W515"/>
    </row>
    <row r="516" spans="18:23" x14ac:dyDescent="0.25">
      <c r="R516" s="94"/>
      <c r="T516" s="10"/>
      <c r="U516" s="130"/>
      <c r="V516" s="94"/>
      <c r="W516"/>
    </row>
    <row r="517" spans="18:23" x14ac:dyDescent="0.25">
      <c r="R517" s="94"/>
      <c r="T517" s="10"/>
      <c r="U517" s="130"/>
      <c r="V517" s="94"/>
      <c r="W517"/>
    </row>
  </sheetData>
  <customSheetViews>
    <customSheetView guid="{77D9829E-3949-463A-8E61-822B078D6413}">
      <pane ySplit="5" topLeftCell="A21" activePane="bottomLeft" state="frozen"/>
      <selection pane="bottomLeft" activeCell="B43" sqref="B43"/>
      <pageMargins left="0.7" right="0.7" top="0.75" bottom="0.75" header="0.3" footer="0.3"/>
      <pageSetup orientation="portrait" verticalDpi="0" r:id="rId1"/>
    </customSheetView>
    <customSheetView guid="{07939AA8-9339-4CE5-BDA9-4DEA83CE1768}">
      <pane ySplit="5" topLeftCell="A21" activePane="bottomLeft" state="frozen"/>
      <selection pane="bottomLeft" activeCell="B43" sqref="B43"/>
      <pageMargins left="0.7" right="0.7" top="0.75" bottom="0.75" header="0.3" footer="0.3"/>
      <pageSetup orientation="portrait" verticalDpi="0" r:id="rId2"/>
    </customSheetView>
  </customSheetViews>
  <mergeCells count="17">
    <mergeCell ref="A298:U298"/>
    <mergeCell ref="A288:U288"/>
    <mergeCell ref="A236:U236"/>
    <mergeCell ref="A262:U262"/>
    <mergeCell ref="A1:U1"/>
    <mergeCell ref="N2:T2"/>
    <mergeCell ref="U2:U3"/>
    <mergeCell ref="A4:U4"/>
    <mergeCell ref="A219:U219"/>
    <mergeCell ref="A2:A3"/>
    <mergeCell ref="B2:B3"/>
    <mergeCell ref="C2:E2"/>
    <mergeCell ref="F2:G2"/>
    <mergeCell ref="H2:I2"/>
    <mergeCell ref="J2:J3"/>
    <mergeCell ref="K2:K3"/>
    <mergeCell ref="L2:M2"/>
  </mergeCell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Key</vt:lpstr>
      <vt:lpstr>System Diagram</vt:lpstr>
      <vt:lpstr>BI</vt:lpstr>
      <vt:lpstr>BO</vt:lpstr>
      <vt:lpstr>CTR</vt:lpstr>
      <vt:lpstr>AI</vt:lpstr>
      <vt:lpstr>AO</vt:lpstr>
      <vt:lpstr>AO!_Ref284857422</vt:lpstr>
      <vt:lpstr>AO!_Ref284858673</vt:lpstr>
      <vt:lpstr>AI!_Ref284861921</vt:lpstr>
      <vt:lpstr>AI!_Ref284862228</vt:lpstr>
      <vt:lpstr>AO!_Ref284862254</vt:lpstr>
      <vt:lpstr>AO!_Ref284862268</vt:lpstr>
      <vt:lpstr>AI!_Ref284862318</vt:lpstr>
      <vt:lpstr>AI!_Ref284863069</vt:lpstr>
      <vt:lpstr>AO!_Ref285025303</vt:lpstr>
      <vt:lpstr>AO!_Ref285030924</vt:lpstr>
      <vt:lpstr>AO!_Ref285030967</vt:lpstr>
      <vt:lpstr>AO!_Ref285031205</vt:lpstr>
      <vt:lpstr>AO!_Ref285031217</vt:lpstr>
      <vt:lpstr>AO!_Ref285031784</vt:lpstr>
      <vt:lpstr>AO!_Ref285031795</vt:lpstr>
      <vt:lpstr>AO!_Ref285031978</vt:lpstr>
      <vt:lpstr>AO!_Ref285031985</vt:lpstr>
      <vt:lpstr>AO!_Ref285031993</vt:lpstr>
      <vt:lpstr>AO!_Ref285032126</vt:lpstr>
      <vt:lpstr>CTR!_Ref285638822</vt:lpstr>
    </vt:vector>
  </TitlesOfParts>
  <Company>EnerNex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Grant Gilchrist</dc:creator>
  <cp:lastModifiedBy>Margot</cp:lastModifiedBy>
  <cp:lastPrinted>2016-04-21T17:13:01Z</cp:lastPrinted>
  <dcterms:created xsi:type="dcterms:W3CDTF">2012-04-10T18:07:46Z</dcterms:created>
  <dcterms:modified xsi:type="dcterms:W3CDTF">2016-11-14T22:08:23Z</dcterms:modified>
</cp:coreProperties>
</file>